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filterPrivacy="1" codeName="Questa_cartella_di_lavoro"/>
  <xr:revisionPtr revIDLastSave="0" documentId="13_ncr:1_{CA3B160D-EDE8-430A-93A2-0A73D24AD89A}" xr6:coauthVersionLast="47" xr6:coauthVersionMax="47" xr10:uidLastSave="{00000000-0000-0000-0000-000000000000}"/>
  <bookViews>
    <workbookView xWindow="-110" yWindow="-110" windowWidth="19420" windowHeight="10420" tabRatio="625" xr2:uid="{00000000-000D-0000-FFFF-FFFF00000000}"/>
  </bookViews>
  <sheets>
    <sheet name="Title" sheetId="19" r:id="rId1"/>
    <sheet name="Instructions" sheetId="20" r:id="rId2"/>
    <sheet name="Deposits" sheetId="17" r:id="rId3"/>
    <sheet name="ICAPSHORT1" sheetId="18" r:id="rId4"/>
    <sheet name="ICAPSHORT2" sheetId="15" r:id="rId5"/>
    <sheet name="IRS 6M" sheetId="8" r:id="rId6"/>
    <sheet name="IRS 6M Fwd" sheetId="36" r:id="rId7"/>
    <sheet name="IRS and OIS" sheetId="21" r:id="rId8"/>
    <sheet name="Basis Swaps" sheetId="16" r:id="rId9"/>
    <sheet name="IR Yield Curves" sheetId="9" r:id="rId10"/>
    <sheet name="Caps&amp;Floors" sheetId="22" r:id="rId11"/>
    <sheet name="Swaptions Physical" sheetId="37" r:id="rId12"/>
    <sheet name="Swaptions Cash IRR" sheetId="1" r:id="rId13"/>
    <sheet name="MarketPriceCube" sheetId="38" r:id="rId14"/>
    <sheet name="CMS" sheetId="14" r:id="rId15"/>
    <sheet name="CMS Spread Options" sheetId="39" r:id="rId16"/>
  </sheets>
  <definedNames>
    <definedName name="solver_eng" localSheetId="13" hidden="1">1</definedName>
    <definedName name="solver_neg" localSheetId="13" hidden="1">1</definedName>
    <definedName name="solver_num" localSheetId="13" hidden="1">0</definedName>
    <definedName name="solver_opt" localSheetId="13" hidden="1">MarketPriceCube!$V$50</definedName>
    <definedName name="solver_typ" localSheetId="13" hidden="1">1</definedName>
    <definedName name="solver_val" localSheetId="13" hidden="1">0</definedName>
    <definedName name="solver_ver" localSheetId="13" hidden="1">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T21" i="37" l="1"/>
  <c r="AS21" i="37"/>
  <c r="AR21" i="37"/>
  <c r="AQ21" i="37"/>
  <c r="AP21" i="37"/>
  <c r="AO21" i="37"/>
  <c r="AN21" i="37"/>
  <c r="AM21" i="37"/>
  <c r="AL21" i="37"/>
  <c r="AK21" i="37"/>
  <c r="AJ21" i="37"/>
  <c r="AI21" i="37"/>
  <c r="AH21" i="37"/>
  <c r="AG21" i="37"/>
  <c r="AT20" i="37"/>
  <c r="AS20" i="37"/>
  <c r="AR20" i="37"/>
  <c r="AQ20" i="37"/>
  <c r="AP20" i="37"/>
  <c r="AO20" i="37"/>
  <c r="AN20" i="37"/>
  <c r="AM20" i="37"/>
  <c r="AL20" i="37"/>
  <c r="AK20" i="37"/>
  <c r="AJ20" i="37"/>
  <c r="AI20" i="37"/>
  <c r="AH20" i="37"/>
  <c r="AG20" i="37"/>
  <c r="AT19" i="37"/>
  <c r="AS19" i="37"/>
  <c r="AR19" i="37"/>
  <c r="AQ19" i="37"/>
  <c r="AP19" i="37"/>
  <c r="AO19" i="37"/>
  <c r="AN19" i="37"/>
  <c r="AM19" i="37"/>
  <c r="AL19" i="37"/>
  <c r="AK19" i="37"/>
  <c r="AJ19" i="37"/>
  <c r="AI19" i="37"/>
  <c r="AH19" i="37"/>
  <c r="AG19" i="37"/>
  <c r="AT18" i="37"/>
  <c r="AS18" i="37"/>
  <c r="AR18" i="37"/>
  <c r="AQ18" i="37"/>
  <c r="AP18" i="37"/>
  <c r="AO18" i="37"/>
  <c r="AN18" i="37"/>
  <c r="AM18" i="37"/>
  <c r="AL18" i="37"/>
  <c r="AK18" i="37"/>
  <c r="AJ18" i="37"/>
  <c r="AI18" i="37"/>
  <c r="AH18" i="37"/>
  <c r="AG18" i="37"/>
  <c r="AT17" i="37"/>
  <c r="AS17" i="37"/>
  <c r="AR17" i="37"/>
  <c r="AQ17" i="37"/>
  <c r="AP17" i="37"/>
  <c r="AO17" i="37"/>
  <c r="AN17" i="37"/>
  <c r="AM17" i="37"/>
  <c r="AL17" i="37"/>
  <c r="AK17" i="37"/>
  <c r="AJ17" i="37"/>
  <c r="AI17" i="37"/>
  <c r="AH17" i="37"/>
  <c r="AG17" i="37"/>
  <c r="AT16" i="37"/>
  <c r="AS16" i="37"/>
  <c r="AR16" i="37"/>
  <c r="AQ16" i="37"/>
  <c r="AP16" i="37"/>
  <c r="AO16" i="37"/>
  <c r="AN16" i="37"/>
  <c r="AM16" i="37"/>
  <c r="AL16" i="37"/>
  <c r="AK16" i="37"/>
  <c r="AJ16" i="37"/>
  <c r="AI16" i="37"/>
  <c r="AH16" i="37"/>
  <c r="AG16" i="37"/>
  <c r="AT15" i="37"/>
  <c r="AS15" i="37"/>
  <c r="AR15" i="37"/>
  <c r="AQ15" i="37"/>
  <c r="AP15" i="37"/>
  <c r="AO15" i="37"/>
  <c r="AN15" i="37"/>
  <c r="AM15" i="37"/>
  <c r="AL15" i="37"/>
  <c r="AK15" i="37"/>
  <c r="AJ15" i="37"/>
  <c r="AI15" i="37"/>
  <c r="AH15" i="37"/>
  <c r="AG15" i="37"/>
  <c r="AT14" i="37"/>
  <c r="AS14" i="37"/>
  <c r="AR14" i="37"/>
  <c r="AQ14" i="37"/>
  <c r="AP14" i="37"/>
  <c r="AO14" i="37"/>
  <c r="AN14" i="37"/>
  <c r="AM14" i="37"/>
  <c r="AL14" i="37"/>
  <c r="AK14" i="37"/>
  <c r="AJ14" i="37"/>
  <c r="AI14" i="37"/>
  <c r="AH14" i="37"/>
  <c r="AG14" i="37"/>
  <c r="AT13" i="37"/>
  <c r="AS13" i="37"/>
  <c r="AR13" i="37"/>
  <c r="AQ13" i="37"/>
  <c r="AP13" i="37"/>
  <c r="AO13" i="37"/>
  <c r="AN13" i="37"/>
  <c r="AM13" i="37"/>
  <c r="AL13" i="37"/>
  <c r="AK13" i="37"/>
  <c r="AJ13" i="37"/>
  <c r="AI13" i="37"/>
  <c r="AH13" i="37"/>
  <c r="AG13" i="37"/>
  <c r="AT12" i="37"/>
  <c r="AS12" i="37"/>
  <c r="AR12" i="37"/>
  <c r="AQ12" i="37"/>
  <c r="AP12" i="37"/>
  <c r="AO12" i="37"/>
  <c r="AN12" i="37"/>
  <c r="AM12" i="37"/>
  <c r="AL12" i="37"/>
  <c r="AK12" i="37"/>
  <c r="AJ12" i="37"/>
  <c r="AI12" i="37"/>
  <c r="AH12" i="37"/>
  <c r="AG12" i="37"/>
  <c r="AT11" i="37"/>
  <c r="AS11" i="37"/>
  <c r="AR11" i="37"/>
  <c r="AQ11" i="37"/>
  <c r="AP11" i="37"/>
  <c r="AO11" i="37"/>
  <c r="AN11" i="37"/>
  <c r="AM11" i="37"/>
  <c r="AL11" i="37"/>
  <c r="AK11" i="37"/>
  <c r="AJ11" i="37"/>
  <c r="AI11" i="37"/>
  <c r="AH11" i="37"/>
  <c r="AG11" i="37"/>
  <c r="AT10" i="37"/>
  <c r="AS10" i="37"/>
  <c r="AR10" i="37"/>
  <c r="AQ10" i="37"/>
  <c r="AP10" i="37"/>
  <c r="AO10" i="37"/>
  <c r="AN10" i="37"/>
  <c r="AM10" i="37"/>
  <c r="AL10" i="37"/>
  <c r="AK10" i="37"/>
  <c r="AJ10" i="37"/>
  <c r="AI10" i="37"/>
  <c r="AH10" i="37"/>
  <c r="AG10" i="37"/>
  <c r="AT9" i="37"/>
  <c r="AS9" i="37"/>
  <c r="AR9" i="37"/>
  <c r="AQ9" i="37"/>
  <c r="AP9" i="37"/>
  <c r="AO9" i="37"/>
  <c r="AN9" i="37"/>
  <c r="AM9" i="37"/>
  <c r="AL9" i="37"/>
  <c r="AK9" i="37"/>
  <c r="AJ9" i="37"/>
  <c r="AI9" i="37"/>
  <c r="AH9" i="37"/>
  <c r="AG9" i="37"/>
  <c r="AT8" i="37"/>
  <c r="AS8" i="37"/>
  <c r="AR8" i="37"/>
  <c r="AQ8" i="37"/>
  <c r="AP8" i="37"/>
  <c r="AO8" i="37"/>
  <c r="AN8" i="37"/>
  <c r="AM8" i="37"/>
  <c r="AL8" i="37"/>
  <c r="AK8" i="37"/>
  <c r="AJ8" i="37"/>
  <c r="AI8" i="37"/>
  <c r="AH8" i="37"/>
  <c r="AG8" i="37"/>
  <c r="AT7" i="37"/>
  <c r="AS7" i="37"/>
  <c r="AR7" i="37"/>
  <c r="AQ7" i="37"/>
  <c r="AP7" i="37"/>
  <c r="AO7" i="37"/>
  <c r="AN7" i="37"/>
  <c r="AM7" i="37"/>
  <c r="AL7" i="37"/>
  <c r="AK7" i="37"/>
  <c r="AJ7" i="37"/>
  <c r="AI7" i="37"/>
  <c r="AH7" i="37"/>
  <c r="AG7" i="37"/>
  <c r="AT6" i="37"/>
  <c r="AS6" i="37"/>
  <c r="AR6" i="37"/>
  <c r="AQ6" i="37"/>
  <c r="AP6" i="37"/>
  <c r="AO6" i="37"/>
  <c r="AN6" i="37"/>
  <c r="AM6" i="37"/>
  <c r="AL6" i="37"/>
  <c r="AK6" i="37"/>
  <c r="AJ6" i="37"/>
  <c r="AI6" i="37"/>
  <c r="AH6" i="37"/>
  <c r="AG6" i="37"/>
  <c r="AT5" i="37"/>
  <c r="AS5" i="37"/>
  <c r="AR5" i="37"/>
  <c r="AQ5" i="37"/>
  <c r="AP5" i="37"/>
  <c r="AO5" i="37"/>
  <c r="AN5" i="37"/>
  <c r="AM5" i="37"/>
  <c r="AL5" i="37"/>
  <c r="AK5" i="37"/>
  <c r="AJ5" i="37"/>
  <c r="AI5" i="37"/>
  <c r="AH5" i="37"/>
  <c r="AT4" i="37"/>
  <c r="AS4" i="37"/>
  <c r="AR4" i="37"/>
  <c r="AQ4" i="37"/>
  <c r="AP4" i="37"/>
  <c r="AO4" i="37"/>
  <c r="AN4" i="37"/>
  <c r="AM4" i="37"/>
  <c r="AL4" i="37"/>
  <c r="AK4" i="37"/>
  <c r="AJ4" i="37"/>
  <c r="AI4" i="37"/>
  <c r="AH4" i="37"/>
  <c r="AG4" i="37"/>
  <c r="AF21" i="37"/>
  <c r="AE21" i="37"/>
  <c r="AF20" i="37"/>
  <c r="AE20" i="37"/>
  <c r="AF19" i="37"/>
  <c r="AE19" i="37"/>
  <c r="AF18" i="37"/>
  <c r="AE18" i="37"/>
  <c r="AF17" i="37"/>
  <c r="AE17" i="37"/>
  <c r="AF16" i="37"/>
  <c r="AE16" i="37"/>
  <c r="AF15" i="37"/>
  <c r="AE15" i="37"/>
  <c r="AF14" i="37"/>
  <c r="AE14" i="37"/>
  <c r="AF13" i="37"/>
  <c r="AE13" i="37"/>
  <c r="AF12" i="37"/>
  <c r="AE12" i="37"/>
  <c r="AF11" i="37"/>
  <c r="AE11" i="37"/>
  <c r="AF10" i="37"/>
  <c r="AE10" i="37"/>
  <c r="AF9" i="37"/>
  <c r="AE9" i="37"/>
  <c r="AF8" i="37"/>
  <c r="AE8" i="37"/>
  <c r="AF7" i="37"/>
  <c r="AE7" i="37"/>
  <c r="AF6" i="37"/>
  <c r="AE6" i="37"/>
  <c r="AF5" i="37"/>
  <c r="AE5" i="37"/>
  <c r="AG5" i="37"/>
  <c r="Q76" i="38" l="1"/>
  <c r="P76" i="38"/>
  <c r="O76" i="38"/>
  <c r="N76" i="38"/>
  <c r="M76" i="38"/>
  <c r="L76" i="38"/>
  <c r="K76" i="38"/>
  <c r="J76" i="38"/>
  <c r="I76" i="38"/>
  <c r="H76" i="38"/>
  <c r="G76" i="38"/>
  <c r="F76" i="38"/>
  <c r="AA76" i="38" s="1"/>
  <c r="AE76" i="38" s="1"/>
  <c r="E76" i="38"/>
  <c r="D76" i="38"/>
  <c r="Q75" i="38"/>
  <c r="P75" i="38"/>
  <c r="O75" i="38"/>
  <c r="N75" i="38"/>
  <c r="M75" i="38"/>
  <c r="L75" i="38"/>
  <c r="AB75" i="38" s="1"/>
  <c r="AD75" i="38" s="1"/>
  <c r="K75" i="38"/>
  <c r="J75" i="38"/>
  <c r="I75" i="38"/>
  <c r="H75" i="38"/>
  <c r="Y75" i="38" s="1"/>
  <c r="AG75" i="38" s="1"/>
  <c r="G75" i="38"/>
  <c r="F75" i="38"/>
  <c r="E75" i="38"/>
  <c r="D75" i="38"/>
  <c r="Q74" i="38"/>
  <c r="P74" i="38"/>
  <c r="O74" i="38"/>
  <c r="N74" i="38"/>
  <c r="M74" i="38"/>
  <c r="L74" i="38"/>
  <c r="K74" i="38"/>
  <c r="J74" i="38"/>
  <c r="W74" i="38" s="1"/>
  <c r="AI74" i="38" s="1"/>
  <c r="I74" i="38"/>
  <c r="H74" i="38"/>
  <c r="G74" i="38"/>
  <c r="F74" i="38"/>
  <c r="AA74" i="38" s="1"/>
  <c r="AE74" i="38" s="1"/>
  <c r="E74" i="38"/>
  <c r="D74" i="38"/>
  <c r="Q73" i="38"/>
  <c r="P73" i="38"/>
  <c r="X73" i="38" s="1"/>
  <c r="AH73" i="38" s="1"/>
  <c r="O73" i="38"/>
  <c r="N73" i="38"/>
  <c r="M73" i="38"/>
  <c r="L73" i="38"/>
  <c r="AB73" i="38" s="1"/>
  <c r="AD73" i="38" s="1"/>
  <c r="K73" i="38"/>
  <c r="J73" i="38"/>
  <c r="I73" i="38"/>
  <c r="H73" i="38"/>
  <c r="Y73" i="38" s="1"/>
  <c r="AG73" i="38" s="1"/>
  <c r="G73" i="38"/>
  <c r="F73" i="38"/>
  <c r="E73" i="38"/>
  <c r="D73" i="38"/>
  <c r="Q72" i="38"/>
  <c r="P72" i="38"/>
  <c r="O72" i="38"/>
  <c r="N72" i="38"/>
  <c r="M72" i="38"/>
  <c r="L72" i="38"/>
  <c r="K72" i="38"/>
  <c r="J72" i="38"/>
  <c r="I72" i="38"/>
  <c r="H72" i="38"/>
  <c r="G72" i="38"/>
  <c r="F72" i="38"/>
  <c r="AA72" i="38" s="1"/>
  <c r="AE72" i="38" s="1"/>
  <c r="E72" i="38"/>
  <c r="D72" i="38"/>
  <c r="Q71" i="38"/>
  <c r="P71" i="38"/>
  <c r="O71" i="38"/>
  <c r="N71" i="38"/>
  <c r="M71" i="38"/>
  <c r="L71" i="38"/>
  <c r="AB71" i="38" s="1"/>
  <c r="AD71" i="38" s="1"/>
  <c r="K71" i="38"/>
  <c r="J71" i="38"/>
  <c r="I71" i="38"/>
  <c r="H71" i="38"/>
  <c r="Y71" i="38" s="1"/>
  <c r="AG71" i="38" s="1"/>
  <c r="G71" i="38"/>
  <c r="F71" i="38"/>
  <c r="E71" i="38"/>
  <c r="D71" i="38"/>
  <c r="Q70" i="38"/>
  <c r="P70" i="38"/>
  <c r="O70" i="38"/>
  <c r="N70" i="38"/>
  <c r="M70" i="38"/>
  <c r="L70" i="38"/>
  <c r="K70" i="38"/>
  <c r="J70" i="38"/>
  <c r="W70" i="38" s="1"/>
  <c r="AI70" i="38" s="1"/>
  <c r="I70" i="38"/>
  <c r="H70" i="38"/>
  <c r="G70" i="38"/>
  <c r="F70" i="38"/>
  <c r="AA70" i="38" s="1"/>
  <c r="AE70" i="38" s="1"/>
  <c r="E70" i="38"/>
  <c r="D70" i="38"/>
  <c r="Q69" i="38"/>
  <c r="P69" i="38"/>
  <c r="X69" i="38" s="1"/>
  <c r="AH69" i="38" s="1"/>
  <c r="O69" i="38"/>
  <c r="N69" i="38"/>
  <c r="M69" i="38"/>
  <c r="L69" i="38"/>
  <c r="AB69" i="38" s="1"/>
  <c r="AD69" i="38" s="1"/>
  <c r="K69" i="38"/>
  <c r="J69" i="38"/>
  <c r="I69" i="38"/>
  <c r="H69" i="38"/>
  <c r="Y69" i="38" s="1"/>
  <c r="AG69" i="38" s="1"/>
  <c r="G69" i="38"/>
  <c r="F69" i="38"/>
  <c r="E69" i="38"/>
  <c r="D69" i="38"/>
  <c r="Q68" i="38"/>
  <c r="P68" i="38"/>
  <c r="O68" i="38"/>
  <c r="N68" i="38"/>
  <c r="M68" i="38"/>
  <c r="L68" i="38"/>
  <c r="K68" i="38"/>
  <c r="J68" i="38"/>
  <c r="I68" i="38"/>
  <c r="H68" i="38"/>
  <c r="G68" i="38"/>
  <c r="F68" i="38"/>
  <c r="AA68" i="38" s="1"/>
  <c r="AE68" i="38" s="1"/>
  <c r="E68" i="38"/>
  <c r="D68" i="38"/>
  <c r="Q67" i="38"/>
  <c r="P67" i="38"/>
  <c r="O67" i="38"/>
  <c r="N67" i="38"/>
  <c r="M67" i="38"/>
  <c r="L67" i="38"/>
  <c r="AB67" i="38" s="1"/>
  <c r="AD67" i="38" s="1"/>
  <c r="K67" i="38"/>
  <c r="J67" i="38"/>
  <c r="I67" i="38"/>
  <c r="H67" i="38"/>
  <c r="Y67" i="38" s="1"/>
  <c r="AG67" i="38" s="1"/>
  <c r="G67" i="38"/>
  <c r="F67" i="38"/>
  <c r="E67" i="38"/>
  <c r="D67" i="38"/>
  <c r="Q66" i="38"/>
  <c r="P66" i="38"/>
  <c r="O66" i="38"/>
  <c r="N66" i="38"/>
  <c r="M66" i="38"/>
  <c r="L66" i="38"/>
  <c r="K66" i="38"/>
  <c r="J66" i="38"/>
  <c r="W66" i="38" s="1"/>
  <c r="AI66" i="38" s="1"/>
  <c r="I66" i="38"/>
  <c r="H66" i="38"/>
  <c r="G66" i="38"/>
  <c r="F66" i="38"/>
  <c r="AA66" i="38" s="1"/>
  <c r="AE66" i="38" s="1"/>
  <c r="E66" i="38"/>
  <c r="D66" i="38"/>
  <c r="Q65" i="38"/>
  <c r="P65" i="38"/>
  <c r="X65" i="38" s="1"/>
  <c r="AH65" i="38" s="1"/>
  <c r="O65" i="38"/>
  <c r="N65" i="38"/>
  <c r="M65" i="38"/>
  <c r="L65" i="38"/>
  <c r="AB65" i="38" s="1"/>
  <c r="AD65" i="38" s="1"/>
  <c r="K65" i="38"/>
  <c r="J65" i="38"/>
  <c r="I65" i="38"/>
  <c r="H65" i="38"/>
  <c r="Y65" i="38" s="1"/>
  <c r="AG65" i="38" s="1"/>
  <c r="G65" i="38"/>
  <c r="F65" i="38"/>
  <c r="E65" i="38"/>
  <c r="D65" i="38"/>
  <c r="Q64" i="38"/>
  <c r="P64" i="38"/>
  <c r="O64" i="38"/>
  <c r="N64" i="38"/>
  <c r="M64" i="38"/>
  <c r="L64" i="38"/>
  <c r="K64" i="38"/>
  <c r="J64" i="38"/>
  <c r="I64" i="38"/>
  <c r="H64" i="38"/>
  <c r="G64" i="38"/>
  <c r="F64" i="38"/>
  <c r="AA64" i="38" s="1"/>
  <c r="AE64" i="38" s="1"/>
  <c r="E64" i="38"/>
  <c r="D64" i="38"/>
  <c r="Q63" i="38"/>
  <c r="P63" i="38"/>
  <c r="O63" i="38"/>
  <c r="N63" i="38"/>
  <c r="M63" i="38"/>
  <c r="L63" i="38"/>
  <c r="AB63" i="38" s="1"/>
  <c r="AD63" i="38" s="1"/>
  <c r="K63" i="38"/>
  <c r="J63" i="38"/>
  <c r="I63" i="38"/>
  <c r="H63" i="38"/>
  <c r="Y63" i="38" s="1"/>
  <c r="AG63" i="38" s="1"/>
  <c r="G63" i="38"/>
  <c r="F63" i="38"/>
  <c r="E63" i="38"/>
  <c r="D63" i="38"/>
  <c r="Q62" i="38"/>
  <c r="P62" i="38"/>
  <c r="O62" i="38"/>
  <c r="N62" i="38"/>
  <c r="M62" i="38"/>
  <c r="L62" i="38"/>
  <c r="K62" i="38"/>
  <c r="J62" i="38"/>
  <c r="W62" i="38" s="1"/>
  <c r="AI62" i="38" s="1"/>
  <c r="I62" i="38"/>
  <c r="H62" i="38"/>
  <c r="G62" i="38"/>
  <c r="F62" i="38"/>
  <c r="AA62" i="38" s="1"/>
  <c r="AE62" i="38" s="1"/>
  <c r="E62" i="38"/>
  <c r="D62" i="38"/>
  <c r="Q61" i="38"/>
  <c r="P61" i="38"/>
  <c r="X61" i="38" s="1"/>
  <c r="AH61" i="38" s="1"/>
  <c r="O61" i="38"/>
  <c r="N61" i="38"/>
  <c r="M61" i="38"/>
  <c r="L61" i="38"/>
  <c r="AB61" i="38" s="1"/>
  <c r="AD61" i="38" s="1"/>
  <c r="K61" i="38"/>
  <c r="J61" i="38"/>
  <c r="I61" i="38"/>
  <c r="H61" i="38"/>
  <c r="Y61" i="38" s="1"/>
  <c r="AG61" i="38" s="1"/>
  <c r="G61" i="38"/>
  <c r="F61" i="38"/>
  <c r="E61" i="38"/>
  <c r="D61" i="38"/>
  <c r="Q60" i="38"/>
  <c r="P60" i="38"/>
  <c r="O60" i="38"/>
  <c r="N60" i="38"/>
  <c r="M60" i="38"/>
  <c r="L60" i="38"/>
  <c r="K60" i="38"/>
  <c r="J60" i="38"/>
  <c r="I60" i="38"/>
  <c r="H60" i="38"/>
  <c r="G60" i="38"/>
  <c r="F60" i="38"/>
  <c r="AA60" i="38" s="1"/>
  <c r="AE60" i="38" s="1"/>
  <c r="E60" i="38"/>
  <c r="D60" i="38"/>
  <c r="Q59" i="38"/>
  <c r="P59" i="38"/>
  <c r="O59" i="38"/>
  <c r="N59" i="38"/>
  <c r="M59" i="38"/>
  <c r="L59" i="38"/>
  <c r="AB59" i="38" s="1"/>
  <c r="AD59" i="38" s="1"/>
  <c r="K59" i="38"/>
  <c r="J59" i="38"/>
  <c r="I59" i="38"/>
  <c r="H59" i="38"/>
  <c r="Y59" i="38" s="1"/>
  <c r="AG59" i="38" s="1"/>
  <c r="G59" i="38"/>
  <c r="F59" i="38"/>
  <c r="E59" i="38"/>
  <c r="D59" i="38"/>
  <c r="Q58" i="38"/>
  <c r="P58" i="38"/>
  <c r="O58" i="38"/>
  <c r="N58" i="38"/>
  <c r="M58" i="38"/>
  <c r="L58" i="38"/>
  <c r="K58" i="38"/>
  <c r="J58" i="38"/>
  <c r="W58" i="38" s="1"/>
  <c r="AI58" i="38" s="1"/>
  <c r="I58" i="38"/>
  <c r="H58" i="38"/>
  <c r="G58" i="38"/>
  <c r="F58" i="38"/>
  <c r="AA58" i="38" s="1"/>
  <c r="AE58" i="38" s="1"/>
  <c r="E58" i="38"/>
  <c r="D58" i="38"/>
  <c r="Q57" i="38"/>
  <c r="P57" i="38"/>
  <c r="X57" i="38" s="1"/>
  <c r="AH57" i="38" s="1"/>
  <c r="O57" i="38"/>
  <c r="N57" i="38"/>
  <c r="M57" i="38"/>
  <c r="L57" i="38"/>
  <c r="AB57" i="38" s="1"/>
  <c r="AD57" i="38" s="1"/>
  <c r="K57" i="38"/>
  <c r="J57" i="38"/>
  <c r="I57" i="38"/>
  <c r="H57" i="38"/>
  <c r="Y57" i="38" s="1"/>
  <c r="AG57" i="38" s="1"/>
  <c r="G57" i="38"/>
  <c r="F57" i="38"/>
  <c r="E57" i="38"/>
  <c r="D57" i="38"/>
  <c r="Q56" i="38"/>
  <c r="P56" i="38"/>
  <c r="O56" i="38"/>
  <c r="N56" i="38"/>
  <c r="M56" i="38"/>
  <c r="L56" i="38"/>
  <c r="K56" i="38"/>
  <c r="J56" i="38"/>
  <c r="I56" i="38"/>
  <c r="H56" i="38"/>
  <c r="G56" i="38"/>
  <c r="F56" i="38"/>
  <c r="AA56" i="38" s="1"/>
  <c r="AE56" i="38" s="1"/>
  <c r="E56" i="38"/>
  <c r="D56" i="38"/>
  <c r="Q55" i="38"/>
  <c r="P55" i="38"/>
  <c r="O55" i="38"/>
  <c r="N55" i="38"/>
  <c r="M55" i="38"/>
  <c r="L55" i="38"/>
  <c r="AB55" i="38" s="1"/>
  <c r="AD55" i="38" s="1"/>
  <c r="K55" i="38"/>
  <c r="J55" i="38"/>
  <c r="I55" i="38"/>
  <c r="H55" i="38"/>
  <c r="Y55" i="38" s="1"/>
  <c r="AG55" i="38" s="1"/>
  <c r="G55" i="38"/>
  <c r="F55" i="38"/>
  <c r="E55" i="38"/>
  <c r="D55" i="38"/>
  <c r="Q54" i="38"/>
  <c r="P54" i="38"/>
  <c r="O54" i="38"/>
  <c r="N54" i="38"/>
  <c r="M54" i="38"/>
  <c r="L54" i="38"/>
  <c r="K54" i="38"/>
  <c r="J54" i="38"/>
  <c r="W54" i="38" s="1"/>
  <c r="AI54" i="38" s="1"/>
  <c r="I54" i="38"/>
  <c r="H54" i="38"/>
  <c r="G54" i="38"/>
  <c r="F54" i="38"/>
  <c r="AA54" i="38" s="1"/>
  <c r="AE54" i="38" s="1"/>
  <c r="E54" i="38"/>
  <c r="D54" i="38"/>
  <c r="Q53" i="38"/>
  <c r="P53" i="38"/>
  <c r="X53" i="38" s="1"/>
  <c r="AH53" i="38" s="1"/>
  <c r="O53" i="38"/>
  <c r="N53" i="38"/>
  <c r="M53" i="38"/>
  <c r="L53" i="38"/>
  <c r="AB53" i="38" s="1"/>
  <c r="AD53" i="38" s="1"/>
  <c r="K53" i="38"/>
  <c r="J53" i="38"/>
  <c r="I53" i="38"/>
  <c r="H53" i="38"/>
  <c r="Y53" i="38" s="1"/>
  <c r="AG53" i="38" s="1"/>
  <c r="G53" i="38"/>
  <c r="F53" i="38"/>
  <c r="E53" i="38"/>
  <c r="D53" i="38"/>
  <c r="Q52" i="38"/>
  <c r="P52" i="38"/>
  <c r="O52" i="38"/>
  <c r="N52" i="38"/>
  <c r="M52" i="38"/>
  <c r="L52" i="38"/>
  <c r="K52" i="38"/>
  <c r="J52" i="38"/>
  <c r="I52" i="38"/>
  <c r="H52" i="38"/>
  <c r="G52" i="38"/>
  <c r="F52" i="38"/>
  <c r="AA52" i="38" s="1"/>
  <c r="AE52" i="38" s="1"/>
  <c r="E52" i="38"/>
  <c r="D52" i="38"/>
  <c r="Q51" i="38"/>
  <c r="P51" i="38"/>
  <c r="O51" i="38"/>
  <c r="N51" i="38"/>
  <c r="M51" i="38"/>
  <c r="L51" i="38"/>
  <c r="AB51" i="38" s="1"/>
  <c r="AD51" i="38" s="1"/>
  <c r="K51" i="38"/>
  <c r="J51" i="38"/>
  <c r="I51" i="38"/>
  <c r="H51" i="38"/>
  <c r="Y51" i="38" s="1"/>
  <c r="AG51" i="38" s="1"/>
  <c r="G51" i="38"/>
  <c r="F51" i="38"/>
  <c r="E51" i="38"/>
  <c r="D51" i="38"/>
  <c r="Q50" i="38"/>
  <c r="P50" i="38"/>
  <c r="O50" i="38"/>
  <c r="N50" i="38"/>
  <c r="M50" i="38"/>
  <c r="L50" i="38"/>
  <c r="K50" i="38"/>
  <c r="J50" i="38"/>
  <c r="W50" i="38" s="1"/>
  <c r="AI50" i="38" s="1"/>
  <c r="I50" i="38"/>
  <c r="H50" i="38"/>
  <c r="G50" i="38"/>
  <c r="F50" i="38"/>
  <c r="AA50" i="38" s="1"/>
  <c r="AE50" i="38" s="1"/>
  <c r="E50" i="38"/>
  <c r="D50" i="38"/>
  <c r="Q49" i="38"/>
  <c r="P49" i="38"/>
  <c r="X49" i="38" s="1"/>
  <c r="AH49" i="38" s="1"/>
  <c r="O49" i="38"/>
  <c r="N49" i="38"/>
  <c r="M49" i="38"/>
  <c r="L49" i="38"/>
  <c r="AB49" i="38" s="1"/>
  <c r="AD49" i="38" s="1"/>
  <c r="K49" i="38"/>
  <c r="J49" i="38"/>
  <c r="I49" i="38"/>
  <c r="H49" i="38"/>
  <c r="Y49" i="38" s="1"/>
  <c r="AG49" i="38" s="1"/>
  <c r="G49" i="38"/>
  <c r="F49" i="38"/>
  <c r="E49" i="38"/>
  <c r="D49" i="38"/>
  <c r="Q48" i="38"/>
  <c r="P48" i="38"/>
  <c r="O48" i="38"/>
  <c r="N48" i="38"/>
  <c r="M48" i="38"/>
  <c r="L48" i="38"/>
  <c r="K48" i="38"/>
  <c r="J48" i="38"/>
  <c r="I48" i="38"/>
  <c r="H48" i="38"/>
  <c r="G48" i="38"/>
  <c r="F48" i="38"/>
  <c r="AA48" i="38" s="1"/>
  <c r="AE48" i="38" s="1"/>
  <c r="E48" i="38"/>
  <c r="D48" i="38"/>
  <c r="Q47" i="38"/>
  <c r="P47" i="38"/>
  <c r="O47" i="38"/>
  <c r="N47" i="38"/>
  <c r="M47" i="38"/>
  <c r="L47" i="38"/>
  <c r="K47" i="38"/>
  <c r="J47" i="38"/>
  <c r="I47" i="38"/>
  <c r="H47" i="38"/>
  <c r="G47" i="38"/>
  <c r="F47" i="38"/>
  <c r="E47" i="38"/>
  <c r="D47" i="38"/>
  <c r="Q46" i="38"/>
  <c r="P46" i="38"/>
  <c r="O46" i="38"/>
  <c r="N46" i="38"/>
  <c r="Z46" i="38" s="1"/>
  <c r="AF46" i="38" s="1"/>
  <c r="M46" i="38"/>
  <c r="L46" i="38"/>
  <c r="K46" i="38"/>
  <c r="J46" i="38"/>
  <c r="I46" i="38"/>
  <c r="H46" i="38"/>
  <c r="G46" i="38"/>
  <c r="F46" i="38"/>
  <c r="AA46" i="38" s="1"/>
  <c r="AE46" i="38" s="1"/>
  <c r="E46" i="38"/>
  <c r="D46" i="38"/>
  <c r="Q45" i="38"/>
  <c r="P45" i="38"/>
  <c r="O45" i="38"/>
  <c r="N45" i="38"/>
  <c r="M45" i="38"/>
  <c r="L45" i="38"/>
  <c r="AB45" i="38" s="1"/>
  <c r="AD45" i="38" s="1"/>
  <c r="K45" i="38"/>
  <c r="J45" i="38"/>
  <c r="I45" i="38"/>
  <c r="H45" i="38"/>
  <c r="G45" i="38"/>
  <c r="F45" i="38"/>
  <c r="E45" i="38"/>
  <c r="D45" i="38"/>
  <c r="Q44" i="38"/>
  <c r="P44" i="38"/>
  <c r="O44" i="38"/>
  <c r="N44" i="38"/>
  <c r="Z44" i="38" s="1"/>
  <c r="AF44" i="38" s="1"/>
  <c r="M44" i="38"/>
  <c r="L44" i="38"/>
  <c r="K44" i="38"/>
  <c r="J44" i="38"/>
  <c r="I44" i="38"/>
  <c r="H44" i="38"/>
  <c r="G44" i="38"/>
  <c r="F44" i="38"/>
  <c r="AA44" i="38" s="1"/>
  <c r="AE44" i="38" s="1"/>
  <c r="E44" i="38"/>
  <c r="D44" i="38"/>
  <c r="Q43" i="38"/>
  <c r="P43" i="38"/>
  <c r="O43" i="38"/>
  <c r="N43" i="38"/>
  <c r="M43" i="38"/>
  <c r="L43" i="38"/>
  <c r="AB43" i="38" s="1"/>
  <c r="AD43" i="38" s="1"/>
  <c r="K43" i="38"/>
  <c r="J43" i="38"/>
  <c r="I43" i="38"/>
  <c r="H43" i="38"/>
  <c r="Y43" i="38" s="1"/>
  <c r="AG43" i="38" s="1"/>
  <c r="G43" i="38"/>
  <c r="F43" i="38"/>
  <c r="E43" i="38"/>
  <c r="D43" i="38"/>
  <c r="Q42" i="38"/>
  <c r="P42" i="38"/>
  <c r="O42" i="38"/>
  <c r="N42" i="38"/>
  <c r="M42" i="38"/>
  <c r="L42" i="38"/>
  <c r="K42" i="38"/>
  <c r="J42" i="38"/>
  <c r="I42" i="38"/>
  <c r="H42" i="38"/>
  <c r="G42" i="38"/>
  <c r="F42" i="38"/>
  <c r="E42" i="38"/>
  <c r="D42" i="38"/>
  <c r="Q41" i="38"/>
  <c r="P41" i="38"/>
  <c r="O41" i="38"/>
  <c r="N41" i="38"/>
  <c r="M41" i="38"/>
  <c r="L41" i="38"/>
  <c r="AB41" i="38" s="1"/>
  <c r="AD41" i="38" s="1"/>
  <c r="K41" i="38"/>
  <c r="J41" i="38"/>
  <c r="I41" i="38"/>
  <c r="H41" i="38"/>
  <c r="G41" i="38"/>
  <c r="F41" i="38"/>
  <c r="E41" i="38"/>
  <c r="D41" i="38"/>
  <c r="Q40" i="38"/>
  <c r="P40" i="38"/>
  <c r="O40" i="38"/>
  <c r="N40" i="38"/>
  <c r="M40" i="38"/>
  <c r="L40" i="38"/>
  <c r="K40" i="38"/>
  <c r="J40" i="38"/>
  <c r="I40" i="38"/>
  <c r="H40" i="38"/>
  <c r="G40" i="38"/>
  <c r="F40" i="38"/>
  <c r="AA40" i="38" s="1"/>
  <c r="AE40" i="38" s="1"/>
  <c r="E40" i="38"/>
  <c r="D40" i="38"/>
  <c r="Q39" i="38"/>
  <c r="P39" i="38"/>
  <c r="O39" i="38"/>
  <c r="N39" i="38"/>
  <c r="M39" i="38"/>
  <c r="L39" i="38"/>
  <c r="AB39" i="38" s="1"/>
  <c r="AD39" i="38" s="1"/>
  <c r="K39" i="38"/>
  <c r="J39" i="38"/>
  <c r="I39" i="38"/>
  <c r="H39" i="38"/>
  <c r="Y39" i="38" s="1"/>
  <c r="AG39" i="38" s="1"/>
  <c r="G39" i="38"/>
  <c r="F39" i="38"/>
  <c r="E39" i="38"/>
  <c r="D39" i="38"/>
  <c r="Q38" i="38"/>
  <c r="P38" i="38"/>
  <c r="O38" i="38"/>
  <c r="N38" i="38"/>
  <c r="Z38" i="38" s="1"/>
  <c r="AF38" i="38" s="1"/>
  <c r="M38" i="38"/>
  <c r="L38" i="38"/>
  <c r="K38" i="38"/>
  <c r="J38" i="38"/>
  <c r="I38" i="38"/>
  <c r="H38" i="38"/>
  <c r="G38" i="38"/>
  <c r="F38" i="38"/>
  <c r="AA38" i="38" s="1"/>
  <c r="AE38" i="38" s="1"/>
  <c r="E38" i="38"/>
  <c r="D38" i="38"/>
  <c r="Q37" i="38"/>
  <c r="P37" i="38"/>
  <c r="O37" i="38"/>
  <c r="N37" i="38"/>
  <c r="M37" i="38"/>
  <c r="L37" i="38"/>
  <c r="AB37" i="38" s="1"/>
  <c r="AD37" i="38" s="1"/>
  <c r="K37" i="38"/>
  <c r="J37" i="38"/>
  <c r="I37" i="38"/>
  <c r="H37" i="38"/>
  <c r="G37" i="38"/>
  <c r="F37" i="38"/>
  <c r="E37" i="38"/>
  <c r="D37" i="38"/>
  <c r="Q36" i="38"/>
  <c r="P36" i="38"/>
  <c r="O36" i="38"/>
  <c r="N36" i="38"/>
  <c r="Z36" i="38" s="1"/>
  <c r="AF36" i="38" s="1"/>
  <c r="M36" i="38"/>
  <c r="L36" i="38"/>
  <c r="K36" i="38"/>
  <c r="J36" i="38"/>
  <c r="I36" i="38"/>
  <c r="H36" i="38"/>
  <c r="G36" i="38"/>
  <c r="F36" i="38"/>
  <c r="E36" i="38"/>
  <c r="D36" i="38"/>
  <c r="Q35" i="38"/>
  <c r="P35" i="38"/>
  <c r="O35" i="38"/>
  <c r="N35" i="38"/>
  <c r="M35" i="38"/>
  <c r="L35" i="38"/>
  <c r="K35" i="38"/>
  <c r="J35" i="38"/>
  <c r="I35" i="38"/>
  <c r="H35" i="38"/>
  <c r="Y35" i="38" s="1"/>
  <c r="AG35" i="38" s="1"/>
  <c r="G35" i="38"/>
  <c r="F35" i="38"/>
  <c r="E35" i="38"/>
  <c r="D35" i="38"/>
  <c r="Q34" i="38"/>
  <c r="P34" i="38"/>
  <c r="O34" i="38"/>
  <c r="N34" i="38"/>
  <c r="Z34" i="38" s="1"/>
  <c r="AF34" i="38" s="1"/>
  <c r="M34" i="38"/>
  <c r="L34" i="38"/>
  <c r="K34" i="38"/>
  <c r="J34" i="38"/>
  <c r="I34" i="38"/>
  <c r="H34" i="38"/>
  <c r="G34" i="38"/>
  <c r="F34" i="38"/>
  <c r="AA34" i="38" s="1"/>
  <c r="AE34" i="38" s="1"/>
  <c r="E34" i="38"/>
  <c r="D34" i="38"/>
  <c r="Q33" i="38"/>
  <c r="P33" i="38"/>
  <c r="O33" i="38"/>
  <c r="N33" i="38"/>
  <c r="M33" i="38"/>
  <c r="L33" i="38"/>
  <c r="AB33" i="38" s="1"/>
  <c r="AD33" i="38" s="1"/>
  <c r="K33" i="38"/>
  <c r="J33" i="38"/>
  <c r="I33" i="38"/>
  <c r="H33" i="38"/>
  <c r="G33" i="38"/>
  <c r="F33" i="38"/>
  <c r="E33" i="38"/>
  <c r="D33" i="38"/>
  <c r="Q32" i="38"/>
  <c r="P32" i="38"/>
  <c r="O32" i="38"/>
  <c r="N32" i="38"/>
  <c r="M32" i="38"/>
  <c r="L32" i="38"/>
  <c r="K32" i="38"/>
  <c r="J32" i="38"/>
  <c r="I32" i="38"/>
  <c r="H32" i="38"/>
  <c r="G32" i="38"/>
  <c r="F32" i="38"/>
  <c r="E32" i="38"/>
  <c r="D32" i="38"/>
  <c r="Q31" i="38"/>
  <c r="P31" i="38"/>
  <c r="O31" i="38"/>
  <c r="N31" i="38"/>
  <c r="M31" i="38"/>
  <c r="L31" i="38"/>
  <c r="AB31" i="38" s="1"/>
  <c r="AD31" i="38" s="1"/>
  <c r="K31" i="38"/>
  <c r="J31" i="38"/>
  <c r="I31" i="38"/>
  <c r="H31" i="38"/>
  <c r="G31" i="38"/>
  <c r="F31" i="38"/>
  <c r="E31" i="38"/>
  <c r="D31" i="38"/>
  <c r="Q30" i="38"/>
  <c r="P30" i="38"/>
  <c r="O30" i="38"/>
  <c r="N30" i="38"/>
  <c r="M30" i="38"/>
  <c r="L30" i="38"/>
  <c r="K30" i="38"/>
  <c r="J30" i="38"/>
  <c r="I30" i="38"/>
  <c r="H30" i="38"/>
  <c r="G30" i="38"/>
  <c r="F30" i="38"/>
  <c r="AA30" i="38" s="1"/>
  <c r="AE30" i="38" s="1"/>
  <c r="E30" i="38"/>
  <c r="D30" i="38"/>
  <c r="Q29" i="38"/>
  <c r="P29" i="38"/>
  <c r="O29" i="38"/>
  <c r="N29" i="38"/>
  <c r="M29" i="38"/>
  <c r="L29" i="38"/>
  <c r="AB29" i="38" s="1"/>
  <c r="AD29" i="38" s="1"/>
  <c r="K29" i="38"/>
  <c r="J29" i="38"/>
  <c r="I29" i="38"/>
  <c r="H29" i="38"/>
  <c r="G29" i="38"/>
  <c r="F29" i="38"/>
  <c r="E29" i="38"/>
  <c r="D29" i="38"/>
  <c r="Q28" i="38"/>
  <c r="P28" i="38"/>
  <c r="O28" i="38"/>
  <c r="N28" i="38"/>
  <c r="M28" i="38"/>
  <c r="L28" i="38"/>
  <c r="K28" i="38"/>
  <c r="J28" i="38"/>
  <c r="I28" i="38"/>
  <c r="H28" i="38"/>
  <c r="G28" i="38"/>
  <c r="F28" i="38"/>
  <c r="E28" i="38"/>
  <c r="D28" i="38"/>
  <c r="Q27" i="38"/>
  <c r="P27" i="38"/>
  <c r="O27" i="38"/>
  <c r="N27" i="38"/>
  <c r="M27" i="38"/>
  <c r="L27" i="38"/>
  <c r="K27" i="38"/>
  <c r="J27" i="38"/>
  <c r="I27" i="38"/>
  <c r="H27" i="38"/>
  <c r="G27" i="38"/>
  <c r="F27" i="38"/>
  <c r="E27" i="38"/>
  <c r="Q26" i="38"/>
  <c r="P26" i="38"/>
  <c r="O26" i="38"/>
  <c r="N26" i="38"/>
  <c r="M26" i="38"/>
  <c r="L26" i="38"/>
  <c r="K26" i="38"/>
  <c r="J26" i="38"/>
  <c r="I26" i="38"/>
  <c r="H26" i="38"/>
  <c r="G26" i="38"/>
  <c r="F26" i="38"/>
  <c r="E26" i="38"/>
  <c r="D27" i="38"/>
  <c r="Q3" i="38"/>
  <c r="P3" i="38"/>
  <c r="O3" i="38"/>
  <c r="N3" i="38"/>
  <c r="M3" i="38"/>
  <c r="L3" i="38"/>
  <c r="K3" i="38"/>
  <c r="J3" i="38"/>
  <c r="I3" i="38"/>
  <c r="H3" i="38"/>
  <c r="G3" i="38"/>
  <c r="F3" i="38"/>
  <c r="E3" i="38"/>
  <c r="Q20" i="38"/>
  <c r="P20" i="38"/>
  <c r="AG21" i="38" s="1"/>
  <c r="O20" i="38"/>
  <c r="N20" i="38"/>
  <c r="M20" i="38"/>
  <c r="L20" i="38"/>
  <c r="AC21" i="38" s="1"/>
  <c r="K20" i="38"/>
  <c r="J20" i="38"/>
  <c r="I20" i="38"/>
  <c r="H20" i="38"/>
  <c r="Y21" i="38" s="1"/>
  <c r="G20" i="38"/>
  <c r="F20" i="38"/>
  <c r="E20" i="38"/>
  <c r="D20" i="38"/>
  <c r="U21" i="38" s="1"/>
  <c r="C20" i="38"/>
  <c r="B20" i="38"/>
  <c r="Q19" i="38"/>
  <c r="P19" i="38"/>
  <c r="AG20" i="38" s="1"/>
  <c r="O19" i="38"/>
  <c r="N19" i="38"/>
  <c r="M19" i="38"/>
  <c r="L19" i="38"/>
  <c r="AC20" i="38" s="1"/>
  <c r="K19" i="38"/>
  <c r="J19" i="38"/>
  <c r="I19" i="38"/>
  <c r="H19" i="38"/>
  <c r="Y20" i="38" s="1"/>
  <c r="G19" i="38"/>
  <c r="F19" i="38"/>
  <c r="E19" i="38"/>
  <c r="D19" i="38"/>
  <c r="U20" i="38" s="1"/>
  <c r="C19" i="38"/>
  <c r="B19" i="38"/>
  <c r="Q18" i="38"/>
  <c r="P18" i="38"/>
  <c r="AG19" i="38" s="1"/>
  <c r="O18" i="38"/>
  <c r="N18" i="38"/>
  <c r="M18" i="38"/>
  <c r="L18" i="38"/>
  <c r="AC19" i="38" s="1"/>
  <c r="K18" i="38"/>
  <c r="J18" i="38"/>
  <c r="I18" i="38"/>
  <c r="H18" i="38"/>
  <c r="Y19" i="38" s="1"/>
  <c r="G18" i="38"/>
  <c r="F18" i="38"/>
  <c r="E18" i="38"/>
  <c r="D18" i="38"/>
  <c r="U19" i="38" s="1"/>
  <c r="C18" i="38"/>
  <c r="B18" i="38"/>
  <c r="Q17" i="38"/>
  <c r="P17" i="38"/>
  <c r="AG18" i="38" s="1"/>
  <c r="O17" i="38"/>
  <c r="N17" i="38"/>
  <c r="M17" i="38"/>
  <c r="L17" i="38"/>
  <c r="AC18" i="38" s="1"/>
  <c r="K17" i="38"/>
  <c r="J17" i="38"/>
  <c r="I17" i="38"/>
  <c r="H17" i="38"/>
  <c r="Y18" i="38" s="1"/>
  <c r="G17" i="38"/>
  <c r="F17" i="38"/>
  <c r="E17" i="38"/>
  <c r="D17" i="38"/>
  <c r="U18" i="38" s="1"/>
  <c r="C17" i="38"/>
  <c r="B17" i="38"/>
  <c r="Q16" i="38"/>
  <c r="P16" i="38"/>
  <c r="AG17" i="38" s="1"/>
  <c r="O16" i="38"/>
  <c r="N16" i="38"/>
  <c r="M16" i="38"/>
  <c r="L16" i="38"/>
  <c r="AC17" i="38" s="1"/>
  <c r="K16" i="38"/>
  <c r="J16" i="38"/>
  <c r="I16" i="38"/>
  <c r="H16" i="38"/>
  <c r="Y17" i="38" s="1"/>
  <c r="G16" i="38"/>
  <c r="F16" i="38"/>
  <c r="E16" i="38"/>
  <c r="D16" i="38"/>
  <c r="U17" i="38" s="1"/>
  <c r="C16" i="38"/>
  <c r="B16" i="38"/>
  <c r="Q15" i="38"/>
  <c r="P15" i="38"/>
  <c r="AG16" i="38" s="1"/>
  <c r="O15" i="38"/>
  <c r="N15" i="38"/>
  <c r="M15" i="38"/>
  <c r="L15" i="38"/>
  <c r="AC16" i="38" s="1"/>
  <c r="K15" i="38"/>
  <c r="J15" i="38"/>
  <c r="I15" i="38"/>
  <c r="H15" i="38"/>
  <c r="Y16" i="38" s="1"/>
  <c r="G15" i="38"/>
  <c r="F15" i="38"/>
  <c r="E15" i="38"/>
  <c r="D15" i="38"/>
  <c r="U16" i="38" s="1"/>
  <c r="C15" i="38"/>
  <c r="B15" i="38"/>
  <c r="Q14" i="38"/>
  <c r="P14" i="38"/>
  <c r="AG15" i="38" s="1"/>
  <c r="O14" i="38"/>
  <c r="N14" i="38"/>
  <c r="M14" i="38"/>
  <c r="L14" i="38"/>
  <c r="AC15" i="38" s="1"/>
  <c r="K14" i="38"/>
  <c r="J14" i="38"/>
  <c r="I14" i="38"/>
  <c r="H14" i="38"/>
  <c r="Y15" i="38" s="1"/>
  <c r="G14" i="38"/>
  <c r="F14" i="38"/>
  <c r="E14" i="38"/>
  <c r="D14" i="38"/>
  <c r="U15" i="38" s="1"/>
  <c r="C14" i="38"/>
  <c r="B14" i="38"/>
  <c r="Q13" i="38"/>
  <c r="P13" i="38"/>
  <c r="AG14" i="38" s="1"/>
  <c r="O13" i="38"/>
  <c r="N13" i="38"/>
  <c r="M13" i="38"/>
  <c r="L13" i="38"/>
  <c r="AC14" i="38" s="1"/>
  <c r="K13" i="38"/>
  <c r="J13" i="38"/>
  <c r="I13" i="38"/>
  <c r="H13" i="38"/>
  <c r="Y14" i="38" s="1"/>
  <c r="G13" i="38"/>
  <c r="F13" i="38"/>
  <c r="E13" i="38"/>
  <c r="D13" i="38"/>
  <c r="U14" i="38" s="1"/>
  <c r="C13" i="38"/>
  <c r="B13" i="38"/>
  <c r="Q12" i="38"/>
  <c r="P12" i="38"/>
  <c r="AG13" i="38" s="1"/>
  <c r="O12" i="38"/>
  <c r="N12" i="38"/>
  <c r="M12" i="38"/>
  <c r="L12" i="38"/>
  <c r="AC13" i="38" s="1"/>
  <c r="K12" i="38"/>
  <c r="J12" i="38"/>
  <c r="I12" i="38"/>
  <c r="H12" i="38"/>
  <c r="Y13" i="38" s="1"/>
  <c r="G12" i="38"/>
  <c r="F12" i="38"/>
  <c r="E12" i="38"/>
  <c r="D12" i="38"/>
  <c r="U13" i="38" s="1"/>
  <c r="C12" i="38"/>
  <c r="B12" i="38"/>
  <c r="Q11" i="38"/>
  <c r="P11" i="38"/>
  <c r="AG12" i="38" s="1"/>
  <c r="O11" i="38"/>
  <c r="N11" i="38"/>
  <c r="M11" i="38"/>
  <c r="L11" i="38"/>
  <c r="AC12" i="38" s="1"/>
  <c r="K11" i="38"/>
  <c r="J11" i="38"/>
  <c r="I11" i="38"/>
  <c r="H11" i="38"/>
  <c r="Y12" i="38" s="1"/>
  <c r="G11" i="38"/>
  <c r="F11" i="38"/>
  <c r="E11" i="38"/>
  <c r="D11" i="38"/>
  <c r="U12" i="38" s="1"/>
  <c r="C11" i="38"/>
  <c r="B11" i="38"/>
  <c r="Q10" i="38"/>
  <c r="P10" i="38"/>
  <c r="AG11" i="38" s="1"/>
  <c r="O10" i="38"/>
  <c r="N10" i="38"/>
  <c r="M10" i="38"/>
  <c r="L10" i="38"/>
  <c r="AC11" i="38" s="1"/>
  <c r="K10" i="38"/>
  <c r="J10" i="38"/>
  <c r="I10" i="38"/>
  <c r="H10" i="38"/>
  <c r="Y11" i="38" s="1"/>
  <c r="G10" i="38"/>
  <c r="F10" i="38"/>
  <c r="E10" i="38"/>
  <c r="D10" i="38"/>
  <c r="U11" i="38" s="1"/>
  <c r="C10" i="38"/>
  <c r="B10" i="38"/>
  <c r="Q9" i="38"/>
  <c r="P9" i="38"/>
  <c r="AG10" i="38" s="1"/>
  <c r="O9" i="38"/>
  <c r="N9" i="38"/>
  <c r="M9" i="38"/>
  <c r="L9" i="38"/>
  <c r="AC10" i="38" s="1"/>
  <c r="K9" i="38"/>
  <c r="J9" i="38"/>
  <c r="I9" i="38"/>
  <c r="H9" i="38"/>
  <c r="Y10" i="38" s="1"/>
  <c r="G9" i="38"/>
  <c r="F9" i="38"/>
  <c r="E9" i="38"/>
  <c r="D9" i="38"/>
  <c r="U10" i="38" s="1"/>
  <c r="C9" i="38"/>
  <c r="B9" i="38"/>
  <c r="Q8" i="38"/>
  <c r="P8" i="38"/>
  <c r="O8" i="38"/>
  <c r="N8" i="38"/>
  <c r="M8" i="38"/>
  <c r="L8" i="38"/>
  <c r="K8" i="38"/>
  <c r="J8" i="38"/>
  <c r="I8" i="38"/>
  <c r="H8" i="38"/>
  <c r="G8" i="38"/>
  <c r="F8" i="38"/>
  <c r="E8" i="38"/>
  <c r="D8" i="38"/>
  <c r="C8" i="38"/>
  <c r="B8" i="38"/>
  <c r="Q7" i="38"/>
  <c r="P7" i="38"/>
  <c r="AG8" i="38" s="1"/>
  <c r="O7" i="38"/>
  <c r="N7" i="38"/>
  <c r="M7" i="38"/>
  <c r="L7" i="38"/>
  <c r="AC8" i="38" s="1"/>
  <c r="K7" i="38"/>
  <c r="J7" i="38"/>
  <c r="I7" i="38"/>
  <c r="H7" i="38"/>
  <c r="Y8" i="38" s="1"/>
  <c r="G7" i="38"/>
  <c r="F7" i="38"/>
  <c r="E7" i="38"/>
  <c r="D7" i="38"/>
  <c r="U8" i="38" s="1"/>
  <c r="C7" i="38"/>
  <c r="B7" i="38"/>
  <c r="Q6" i="38"/>
  <c r="P6" i="38"/>
  <c r="AG7" i="38" s="1"/>
  <c r="O6" i="38"/>
  <c r="N6" i="38"/>
  <c r="M6" i="38"/>
  <c r="L6" i="38"/>
  <c r="AC7" i="38" s="1"/>
  <c r="K6" i="38"/>
  <c r="J6" i="38"/>
  <c r="I6" i="38"/>
  <c r="H6" i="38"/>
  <c r="Y7" i="38" s="1"/>
  <c r="G6" i="38"/>
  <c r="F6" i="38"/>
  <c r="E6" i="38"/>
  <c r="D6" i="38"/>
  <c r="U7" i="38" s="1"/>
  <c r="C6" i="38"/>
  <c r="B6" i="38"/>
  <c r="Q5" i="38"/>
  <c r="P5" i="38"/>
  <c r="AG6" i="38" s="1"/>
  <c r="O5" i="38"/>
  <c r="N5" i="38"/>
  <c r="M5" i="38"/>
  <c r="L5" i="38"/>
  <c r="AC6" i="38" s="1"/>
  <c r="K5" i="38"/>
  <c r="J5" i="38"/>
  <c r="I5" i="38"/>
  <c r="H5" i="38"/>
  <c r="Y6" i="38" s="1"/>
  <c r="G5" i="38"/>
  <c r="F5" i="38"/>
  <c r="E5" i="38"/>
  <c r="D5" i="38"/>
  <c r="U6" i="38" s="1"/>
  <c r="C5" i="38"/>
  <c r="B5" i="38"/>
  <c r="Q4" i="38"/>
  <c r="P4" i="38"/>
  <c r="O4" i="38"/>
  <c r="N4" i="38"/>
  <c r="M4" i="38"/>
  <c r="L4" i="38"/>
  <c r="K4" i="38"/>
  <c r="J4" i="38"/>
  <c r="I4" i="38"/>
  <c r="H4" i="38"/>
  <c r="G4" i="38"/>
  <c r="F4" i="38"/>
  <c r="E4" i="38"/>
  <c r="D4" i="38"/>
  <c r="C4" i="38"/>
  <c r="B4" i="38"/>
  <c r="D3" i="38"/>
  <c r="AB76" i="38"/>
  <c r="AD76" i="38" s="1"/>
  <c r="Y76" i="38"/>
  <c r="AG76" i="38" s="1"/>
  <c r="X76" i="38"/>
  <c r="AH76" i="38" s="1"/>
  <c r="W76" i="38"/>
  <c r="AI76" i="38" s="1"/>
  <c r="AA75" i="38"/>
  <c r="AE75" i="38" s="1"/>
  <c r="X75" i="38"/>
  <c r="AH75" i="38" s="1"/>
  <c r="W75" i="38"/>
  <c r="AI75" i="38" s="1"/>
  <c r="AB74" i="38"/>
  <c r="AD74" i="38" s="1"/>
  <c r="Y74" i="38"/>
  <c r="AG74" i="38" s="1"/>
  <c r="X74" i="38"/>
  <c r="AH74" i="38" s="1"/>
  <c r="AA73" i="38"/>
  <c r="AE73" i="38" s="1"/>
  <c r="W73" i="38"/>
  <c r="AI73" i="38" s="1"/>
  <c r="AB72" i="38"/>
  <c r="AD72" i="38" s="1"/>
  <c r="Y72" i="38"/>
  <c r="AG72" i="38" s="1"/>
  <c r="X72" i="38"/>
  <c r="AH72" i="38" s="1"/>
  <c r="W72" i="38"/>
  <c r="AI72" i="38" s="1"/>
  <c r="AA71" i="38"/>
  <c r="AE71" i="38" s="1"/>
  <c r="X71" i="38"/>
  <c r="AH71" i="38" s="1"/>
  <c r="W71" i="38"/>
  <c r="AI71" i="38" s="1"/>
  <c r="AB70" i="38"/>
  <c r="AD70" i="38" s="1"/>
  <c r="Y70" i="38"/>
  <c r="AG70" i="38" s="1"/>
  <c r="X70" i="38"/>
  <c r="AH70" i="38" s="1"/>
  <c r="AA69" i="38"/>
  <c r="AE69" i="38" s="1"/>
  <c r="W69" i="38"/>
  <c r="AI69" i="38" s="1"/>
  <c r="AB68" i="38"/>
  <c r="AD68" i="38" s="1"/>
  <c r="Y68" i="38"/>
  <c r="AG68" i="38" s="1"/>
  <c r="X68" i="38"/>
  <c r="AH68" i="38" s="1"/>
  <c r="W68" i="38"/>
  <c r="AI68" i="38" s="1"/>
  <c r="AA67" i="38"/>
  <c r="AE67" i="38" s="1"/>
  <c r="X67" i="38"/>
  <c r="AH67" i="38" s="1"/>
  <c r="W67" i="38"/>
  <c r="AI67" i="38" s="1"/>
  <c r="AB66" i="38"/>
  <c r="AD66" i="38" s="1"/>
  <c r="Y66" i="38"/>
  <c r="AG66" i="38" s="1"/>
  <c r="X66" i="38"/>
  <c r="AH66" i="38" s="1"/>
  <c r="AA65" i="38"/>
  <c r="AE65" i="38" s="1"/>
  <c r="W65" i="38"/>
  <c r="AI65" i="38" s="1"/>
  <c r="AB64" i="38"/>
  <c r="AD64" i="38" s="1"/>
  <c r="Y64" i="38"/>
  <c r="AG64" i="38" s="1"/>
  <c r="X64" i="38"/>
  <c r="AH64" i="38" s="1"/>
  <c r="W64" i="38"/>
  <c r="AI64" i="38" s="1"/>
  <c r="AA63" i="38"/>
  <c r="AE63" i="38" s="1"/>
  <c r="X63" i="38"/>
  <c r="AH63" i="38" s="1"/>
  <c r="W63" i="38"/>
  <c r="AI63" i="38" s="1"/>
  <c r="AB62" i="38"/>
  <c r="AD62" i="38" s="1"/>
  <c r="Y62" i="38"/>
  <c r="AG62" i="38" s="1"/>
  <c r="X62" i="38"/>
  <c r="AH62" i="38" s="1"/>
  <c r="AA61" i="38"/>
  <c r="AE61" i="38" s="1"/>
  <c r="W61" i="38"/>
  <c r="AI61" i="38" s="1"/>
  <c r="AB60" i="38"/>
  <c r="AD60" i="38" s="1"/>
  <c r="Y60" i="38"/>
  <c r="AG60" i="38" s="1"/>
  <c r="X60" i="38"/>
  <c r="AH60" i="38" s="1"/>
  <c r="W60" i="38"/>
  <c r="AI60" i="38" s="1"/>
  <c r="AA59" i="38"/>
  <c r="AE59" i="38" s="1"/>
  <c r="X59" i="38"/>
  <c r="AH59" i="38" s="1"/>
  <c r="W59" i="38"/>
  <c r="AI59" i="38" s="1"/>
  <c r="AB58" i="38"/>
  <c r="AD58" i="38" s="1"/>
  <c r="Y58" i="38"/>
  <c r="AG58" i="38" s="1"/>
  <c r="X58" i="38"/>
  <c r="AH58" i="38" s="1"/>
  <c r="AA57" i="38"/>
  <c r="AE57" i="38" s="1"/>
  <c r="W57" i="38"/>
  <c r="AI57" i="38" s="1"/>
  <c r="AB56" i="38"/>
  <c r="AD56" i="38" s="1"/>
  <c r="Y56" i="38"/>
  <c r="AG56" i="38" s="1"/>
  <c r="X56" i="38"/>
  <c r="AH56" i="38" s="1"/>
  <c r="W56" i="38"/>
  <c r="AI56" i="38" s="1"/>
  <c r="AA55" i="38"/>
  <c r="AE55" i="38" s="1"/>
  <c r="X55" i="38"/>
  <c r="AH55" i="38" s="1"/>
  <c r="W55" i="38"/>
  <c r="AI55" i="38" s="1"/>
  <c r="AB54" i="38"/>
  <c r="AD54" i="38" s="1"/>
  <c r="Y54" i="38"/>
  <c r="AG54" i="38" s="1"/>
  <c r="X54" i="38"/>
  <c r="AH54" i="38" s="1"/>
  <c r="AA53" i="38"/>
  <c r="AE53" i="38" s="1"/>
  <c r="W53" i="38"/>
  <c r="AI53" i="38" s="1"/>
  <c r="AB52" i="38"/>
  <c r="AD52" i="38" s="1"/>
  <c r="Y52" i="38"/>
  <c r="AG52" i="38" s="1"/>
  <c r="X52" i="38"/>
  <c r="AH52" i="38" s="1"/>
  <c r="W52" i="38"/>
  <c r="AI52" i="38" s="1"/>
  <c r="AA51" i="38"/>
  <c r="AE51" i="38" s="1"/>
  <c r="X51" i="38"/>
  <c r="AH51" i="38" s="1"/>
  <c r="W51" i="38"/>
  <c r="AI51" i="38" s="1"/>
  <c r="AB50" i="38"/>
  <c r="AD50" i="38" s="1"/>
  <c r="Y50" i="38"/>
  <c r="AG50" i="38" s="1"/>
  <c r="X50" i="38"/>
  <c r="AH50" i="38" s="1"/>
  <c r="AA49" i="38"/>
  <c r="AE49" i="38" s="1"/>
  <c r="W49" i="38"/>
  <c r="AI49" i="38" s="1"/>
  <c r="AB48" i="38"/>
  <c r="AD48" i="38" s="1"/>
  <c r="Y48" i="38"/>
  <c r="AG48" i="38" s="1"/>
  <c r="X48" i="38"/>
  <c r="AH48" i="38" s="1"/>
  <c r="AB46" i="38"/>
  <c r="AD46" i="38" s="1"/>
  <c r="Y46" i="38"/>
  <c r="AG46" i="38" s="1"/>
  <c r="U46" i="38"/>
  <c r="AA45" i="38"/>
  <c r="AE45" i="38" s="1"/>
  <c r="Z45" i="38"/>
  <c r="AF45" i="38" s="1"/>
  <c r="Y45" i="38"/>
  <c r="AG45" i="38" s="1"/>
  <c r="U45" i="38"/>
  <c r="Y44" i="38"/>
  <c r="AG44" i="38" s="1"/>
  <c r="U44" i="38"/>
  <c r="AA43" i="38"/>
  <c r="AE43" i="38" s="1"/>
  <c r="Z43" i="38"/>
  <c r="AF43" i="38" s="1"/>
  <c r="U43" i="38"/>
  <c r="AB42" i="38"/>
  <c r="AD42" i="38" s="1"/>
  <c r="U42" i="38"/>
  <c r="AA41" i="38"/>
  <c r="AE41" i="38" s="1"/>
  <c r="Z41" i="38"/>
  <c r="AF41" i="38" s="1"/>
  <c r="Y41" i="38"/>
  <c r="AG41" i="38" s="1"/>
  <c r="U41" i="38"/>
  <c r="AB40" i="38"/>
  <c r="AD40" i="38" s="1"/>
  <c r="Z40" i="38"/>
  <c r="AF40" i="38" s="1"/>
  <c r="Y40" i="38"/>
  <c r="AG40" i="38" s="1"/>
  <c r="U40" i="38"/>
  <c r="AA39" i="38"/>
  <c r="AE39" i="38" s="1"/>
  <c r="Z39" i="38"/>
  <c r="AF39" i="38" s="1"/>
  <c r="U39" i="38"/>
  <c r="AB38" i="38"/>
  <c r="AD38" i="38" s="1"/>
  <c r="Y38" i="38"/>
  <c r="AG38" i="38" s="1"/>
  <c r="U38" i="38"/>
  <c r="U37" i="38"/>
  <c r="AB36" i="38"/>
  <c r="AD36" i="38" s="1"/>
  <c r="AA36" i="38"/>
  <c r="AE36" i="38" s="1"/>
  <c r="Y36" i="38"/>
  <c r="AG36" i="38" s="1"/>
  <c r="U36" i="38"/>
  <c r="AB35" i="38"/>
  <c r="AD35" i="38" s="1"/>
  <c r="AA35" i="38"/>
  <c r="AE35" i="38" s="1"/>
  <c r="Z35" i="38"/>
  <c r="AF35" i="38" s="1"/>
  <c r="U35" i="38"/>
  <c r="AB34" i="38"/>
  <c r="AD34" i="38" s="1"/>
  <c r="Y34" i="38"/>
  <c r="AG34" i="38" s="1"/>
  <c r="U34" i="38"/>
  <c r="AA33" i="38"/>
  <c r="AE33" i="38" s="1"/>
  <c r="U33" i="38"/>
  <c r="U32" i="38"/>
  <c r="AA31" i="38"/>
  <c r="AE31" i="38" s="1"/>
  <c r="Z31" i="38"/>
  <c r="AF31" i="38" s="1"/>
  <c r="U31" i="38"/>
  <c r="AB30" i="38"/>
  <c r="AD30" i="38" s="1"/>
  <c r="U30" i="38"/>
  <c r="U29" i="38"/>
  <c r="AB28" i="38"/>
  <c r="AD28" i="38" s="1"/>
  <c r="U28" i="38"/>
  <c r="U27" i="38"/>
  <c r="AH21" i="38"/>
  <c r="AF21" i="38"/>
  <c r="AE21" i="38"/>
  <c r="AD21" i="38"/>
  <c r="AB21" i="38"/>
  <c r="AA21" i="38"/>
  <c r="Z21" i="38"/>
  <c r="X21" i="38"/>
  <c r="W21" i="38"/>
  <c r="V21" i="38"/>
  <c r="AH20" i="38"/>
  <c r="AF20" i="38"/>
  <c r="AE20" i="38"/>
  <c r="AD20" i="38"/>
  <c r="AB20" i="38"/>
  <c r="AA20" i="38"/>
  <c r="Z20" i="38"/>
  <c r="X20" i="38"/>
  <c r="W20" i="38"/>
  <c r="V20" i="38"/>
  <c r="AH19" i="38"/>
  <c r="AF19" i="38"/>
  <c r="AE19" i="38"/>
  <c r="AD19" i="38"/>
  <c r="AB19" i="38"/>
  <c r="AA19" i="38"/>
  <c r="Z19" i="38"/>
  <c r="X19" i="38"/>
  <c r="W19" i="38"/>
  <c r="V19" i="38"/>
  <c r="AH18" i="38"/>
  <c r="AF18" i="38"/>
  <c r="AE18" i="38"/>
  <c r="AD18" i="38"/>
  <c r="AB18" i="38"/>
  <c r="AA18" i="38"/>
  <c r="Z18" i="38"/>
  <c r="X18" i="38"/>
  <c r="W18" i="38"/>
  <c r="V18" i="38"/>
  <c r="AH17" i="38"/>
  <c r="AF17" i="38"/>
  <c r="AE17" i="38"/>
  <c r="AD17" i="38"/>
  <c r="AB17" i="38"/>
  <c r="AA17" i="38"/>
  <c r="Z17" i="38"/>
  <c r="X17" i="38"/>
  <c r="W17" i="38"/>
  <c r="V17" i="38"/>
  <c r="AH16" i="38"/>
  <c r="AF16" i="38"/>
  <c r="AE16" i="38"/>
  <c r="AD16" i="38"/>
  <c r="AB16" i="38"/>
  <c r="AA16" i="38"/>
  <c r="Z16" i="38"/>
  <c r="X16" i="38"/>
  <c r="W16" i="38"/>
  <c r="V16" i="38"/>
  <c r="AH15" i="38"/>
  <c r="AF15" i="38"/>
  <c r="AE15" i="38"/>
  <c r="AD15" i="38"/>
  <c r="AB15" i="38"/>
  <c r="AA15" i="38"/>
  <c r="Z15" i="38"/>
  <c r="X15" i="38"/>
  <c r="W15" i="38"/>
  <c r="V15" i="38"/>
  <c r="AH14" i="38"/>
  <c r="AF14" i="38"/>
  <c r="AE14" i="38"/>
  <c r="AD14" i="38"/>
  <c r="AB14" i="38"/>
  <c r="AA14" i="38"/>
  <c r="Z14" i="38"/>
  <c r="X14" i="38"/>
  <c r="W14" i="38"/>
  <c r="V14" i="38"/>
  <c r="AH13" i="38"/>
  <c r="AF13" i="38"/>
  <c r="AE13" i="38"/>
  <c r="AD13" i="38"/>
  <c r="AB13" i="38"/>
  <c r="AA13" i="38"/>
  <c r="Z13" i="38"/>
  <c r="X13" i="38"/>
  <c r="W13" i="38"/>
  <c r="V13" i="38"/>
  <c r="AH12" i="38"/>
  <c r="AF12" i="38"/>
  <c r="AE12" i="38"/>
  <c r="AD12" i="38"/>
  <c r="AB12" i="38"/>
  <c r="AA12" i="38"/>
  <c r="Z12" i="38"/>
  <c r="X12" i="38"/>
  <c r="W12" i="38"/>
  <c r="V12" i="38"/>
  <c r="AH11" i="38"/>
  <c r="AF11" i="38"/>
  <c r="AE11" i="38"/>
  <c r="AD11" i="38"/>
  <c r="AB11" i="38"/>
  <c r="AA11" i="38"/>
  <c r="Z11" i="38"/>
  <c r="X11" i="38"/>
  <c r="W11" i="38"/>
  <c r="V11" i="38"/>
  <c r="T11" i="38"/>
  <c r="AH10" i="38"/>
  <c r="AF10" i="38"/>
  <c r="AE10" i="38"/>
  <c r="AD10" i="38"/>
  <c r="AB10" i="38"/>
  <c r="AA10" i="38"/>
  <c r="Z10" i="38"/>
  <c r="X10" i="38"/>
  <c r="W10" i="38"/>
  <c r="V10" i="38"/>
  <c r="AH9" i="38"/>
  <c r="AG9" i="38"/>
  <c r="AF9" i="38"/>
  <c r="AE9" i="38"/>
  <c r="AD9" i="38"/>
  <c r="AC9" i="38"/>
  <c r="AB9" i="38"/>
  <c r="AA9" i="38"/>
  <c r="Z9" i="38"/>
  <c r="Y9" i="38"/>
  <c r="X9" i="38"/>
  <c r="W9" i="38"/>
  <c r="V9" i="38"/>
  <c r="U9" i="38"/>
  <c r="T9" i="38"/>
  <c r="AH8" i="38"/>
  <c r="AF8" i="38"/>
  <c r="AE8" i="38"/>
  <c r="AD8" i="38"/>
  <c r="AB8" i="38"/>
  <c r="AA8" i="38"/>
  <c r="Z8" i="38"/>
  <c r="X8" i="38"/>
  <c r="W8" i="38"/>
  <c r="V8" i="38"/>
  <c r="T8" i="38"/>
  <c r="AH7" i="38"/>
  <c r="AF7" i="38"/>
  <c r="AE7" i="38"/>
  <c r="AD7" i="38"/>
  <c r="AB7" i="38"/>
  <c r="AA7" i="38"/>
  <c r="Z7" i="38"/>
  <c r="X7" i="38"/>
  <c r="W7" i="38"/>
  <c r="V7" i="38"/>
  <c r="T7" i="38"/>
  <c r="AH6" i="38"/>
  <c r="AF6" i="38"/>
  <c r="AE6" i="38"/>
  <c r="AD6" i="38"/>
  <c r="AB6" i="38"/>
  <c r="AA6" i="38"/>
  <c r="Z6" i="38"/>
  <c r="X6" i="38"/>
  <c r="W6" i="38"/>
  <c r="V6" i="38"/>
  <c r="T6" i="38"/>
  <c r="AH5" i="38"/>
  <c r="AG5" i="38"/>
  <c r="AF5" i="38"/>
  <c r="AE5" i="38"/>
  <c r="AD5" i="38"/>
  <c r="AC5" i="38"/>
  <c r="AB5" i="38"/>
  <c r="AA5" i="38"/>
  <c r="Z5" i="38"/>
  <c r="Y5" i="38"/>
  <c r="X5" i="38"/>
  <c r="W5" i="38"/>
  <c r="V5" i="38"/>
  <c r="U5" i="38"/>
  <c r="T5" i="38"/>
  <c r="AC27" i="38" l="1"/>
  <c r="AC28" i="38"/>
  <c r="AC76" i="38"/>
  <c r="AC75" i="38"/>
  <c r="AC74" i="38"/>
  <c r="AC73" i="38"/>
  <c r="AC72" i="38"/>
  <c r="AC71" i="38"/>
  <c r="AC70" i="38"/>
  <c r="AC69" i="38"/>
  <c r="AC68" i="38"/>
  <c r="AC67" i="38"/>
  <c r="AC66" i="38"/>
  <c r="AC65" i="38"/>
  <c r="AC64" i="38"/>
  <c r="AC63" i="38"/>
  <c r="AC62" i="38"/>
  <c r="AC61" i="38"/>
  <c r="AC60" i="38"/>
  <c r="AC59" i="38"/>
  <c r="AC58" i="38"/>
  <c r="AC57" i="38"/>
  <c r="AC56" i="38"/>
  <c r="AC55" i="38"/>
  <c r="AC54" i="38"/>
  <c r="AC53" i="38"/>
  <c r="AC52" i="38"/>
  <c r="AC51" i="38"/>
  <c r="AC50" i="38"/>
  <c r="AC49" i="38"/>
  <c r="AC48" i="38"/>
  <c r="AC47" i="38"/>
  <c r="AC29" i="38"/>
  <c r="AC30" i="38"/>
  <c r="AC31" i="38"/>
  <c r="AC32" i="38"/>
  <c r="AC33" i="38"/>
  <c r="AC34" i="38"/>
  <c r="AC35" i="38"/>
  <c r="AC36" i="38"/>
  <c r="AC37" i="38"/>
  <c r="AC38" i="38"/>
  <c r="AC39" i="38"/>
  <c r="AC40" i="38"/>
  <c r="AC41" i="38"/>
  <c r="AC42" i="38"/>
  <c r="AC43" i="38"/>
  <c r="AC44" i="38"/>
  <c r="AC45" i="38"/>
  <c r="AC46" i="38"/>
  <c r="C6" i="9"/>
</calcChain>
</file>

<file path=xl/sharedStrings.xml><?xml version="1.0" encoding="utf-8"?>
<sst xmlns="http://schemas.openxmlformats.org/spreadsheetml/2006/main" count="1792" uniqueCount="844">
  <si>
    <t>ICAP</t>
  </si>
  <si>
    <t>UK69580</t>
  </si>
  <si>
    <t>EUR</t>
  </si>
  <si>
    <t>ATM</t>
  </si>
  <si>
    <t>Swaption</t>
  </si>
  <si>
    <t>Straddles</t>
  </si>
  <si>
    <t>-</t>
  </si>
  <si>
    <t>Volatilities</t>
  </si>
  <si>
    <t>for</t>
  </si>
  <si>
    <t>1Y</t>
  </si>
  <si>
    <t>2Y</t>
  </si>
  <si>
    <t>3Y</t>
  </si>
  <si>
    <t>4Y</t>
  </si>
  <si>
    <t>5Y</t>
  </si>
  <si>
    <t>6Y</t>
  </si>
  <si>
    <t>7Y</t>
  </si>
  <si>
    <t>8Y</t>
  </si>
  <si>
    <t>9Y</t>
  </si>
  <si>
    <t>10Y</t>
  </si>
  <si>
    <t>15Y</t>
  </si>
  <si>
    <t>20Y</t>
  </si>
  <si>
    <t>25Y</t>
  </si>
  <si>
    <t>30Y</t>
  </si>
  <si>
    <t>1M</t>
  </si>
  <si>
    <t>Opt</t>
  </si>
  <si>
    <t>2M</t>
  </si>
  <si>
    <t>3M</t>
  </si>
  <si>
    <t>6M</t>
  </si>
  <si>
    <t>9M</t>
  </si>
  <si>
    <t>18M</t>
  </si>
  <si>
    <t>Page</t>
  </si>
  <si>
    <t>Receivers</t>
  </si>
  <si>
    <t>Payers</t>
  </si>
  <si>
    <t>1m2y</t>
  </si>
  <si>
    <t>1m5y</t>
  </si>
  <si>
    <t>1m10y</t>
  </si>
  <si>
    <t>1m20y</t>
  </si>
  <si>
    <t>1m30y</t>
  </si>
  <si>
    <t>3m2y</t>
  </si>
  <si>
    <t>3m5y</t>
  </si>
  <si>
    <t>3m10y</t>
  </si>
  <si>
    <t>3m20y</t>
  </si>
  <si>
    <t>3m30y</t>
  </si>
  <si>
    <t>6m2y</t>
  </si>
  <si>
    <t>6m5y</t>
  </si>
  <si>
    <t>6m10y</t>
  </si>
  <si>
    <t>6m20y</t>
  </si>
  <si>
    <t>6m30y</t>
  </si>
  <si>
    <t>9m2y</t>
  </si>
  <si>
    <t>9m5y</t>
  </si>
  <si>
    <t>9m10y</t>
  </si>
  <si>
    <t>9m20y</t>
  </si>
  <si>
    <t>9m30y</t>
  </si>
  <si>
    <t>1y2y</t>
  </si>
  <si>
    <t>1y5y</t>
  </si>
  <si>
    <t>1y10y</t>
  </si>
  <si>
    <t>1y20y</t>
  </si>
  <si>
    <t>1y30y</t>
  </si>
  <si>
    <t>2y2y</t>
  </si>
  <si>
    <t>2y5y</t>
  </si>
  <si>
    <t>2y10y</t>
  </si>
  <si>
    <t>2y20y</t>
  </si>
  <si>
    <t>2y30y</t>
  </si>
  <si>
    <t>5y2y</t>
  </si>
  <si>
    <t>5y5y</t>
  </si>
  <si>
    <t>5y10y</t>
  </si>
  <si>
    <t>5y20y</t>
  </si>
  <si>
    <t>5y30y</t>
  </si>
  <si>
    <t>10y2y</t>
  </si>
  <si>
    <t>10y5y</t>
  </si>
  <si>
    <t>10y10y</t>
  </si>
  <si>
    <t>10y20y</t>
  </si>
  <si>
    <t>10y30y</t>
  </si>
  <si>
    <t>ICAPEURO</t>
  </si>
  <si>
    <t>16Yrs</t>
  </si>
  <si>
    <t>17Yrs</t>
  </si>
  <si>
    <t>18Yrs</t>
  </si>
  <si>
    <t>19Yrs</t>
  </si>
  <si>
    <t>20Yrs</t>
  </si>
  <si>
    <t>21Yrs</t>
  </si>
  <si>
    <t>22Yrs</t>
  </si>
  <si>
    <t>23Yrs</t>
  </si>
  <si>
    <t>10Yrs</t>
  </si>
  <si>
    <t>24Yrs</t>
  </si>
  <si>
    <t>25Yrs</t>
  </si>
  <si>
    <t>11Yrs</t>
  </si>
  <si>
    <t>12Yrs</t>
  </si>
  <si>
    <t>26Yrs</t>
  </si>
  <si>
    <t>10X12</t>
  </si>
  <si>
    <t>13Yrs</t>
  </si>
  <si>
    <t>27Yrs</t>
  </si>
  <si>
    <t>10X15</t>
  </si>
  <si>
    <t>14Yrs</t>
  </si>
  <si>
    <t>28Yrs</t>
  </si>
  <si>
    <t>10X20</t>
  </si>
  <si>
    <t>15Yrs</t>
  </si>
  <si>
    <t>29Yrs</t>
  </si>
  <si>
    <t>10X25</t>
  </si>
  <si>
    <t>30Yrs</t>
  </si>
  <si>
    <t>10X30</t>
  </si>
  <si>
    <t>35Yrs</t>
  </si>
  <si>
    <t>10X35</t>
  </si>
  <si>
    <t>40Yrs</t>
  </si>
  <si>
    <t>10X40</t>
  </si>
  <si>
    <t>50Yrs</t>
  </si>
  <si>
    <t>10X50</t>
  </si>
  <si>
    <t>60Yrs</t>
  </si>
  <si>
    <t>10X60</t>
  </si>
  <si>
    <t>VCAP8</t>
  </si>
  <si>
    <t>Forwards</t>
  </si>
  <si>
    <t>Swaps</t>
  </si>
  <si>
    <t>1Yr</t>
  </si>
  <si>
    <t>2Yrs</t>
  </si>
  <si>
    <t>3Yrs</t>
  </si>
  <si>
    <t>4Yrs</t>
  </si>
  <si>
    <t>5Yrs</t>
  </si>
  <si>
    <t>6Yrs</t>
  </si>
  <si>
    <t>7Yrs</t>
  </si>
  <si>
    <t>8Yrs</t>
  </si>
  <si>
    <t>9Yrs</t>
  </si>
  <si>
    <t>Spot Starting Date</t>
  </si>
  <si>
    <t>Euribor vs 6 mth</t>
  </si>
  <si>
    <t>3/6 basis</t>
  </si>
  <si>
    <t>Time To Maturity</t>
  </si>
  <si>
    <t>Discount rate</t>
  </si>
  <si>
    <t>ICAPSHORT2</t>
  </si>
  <si>
    <t>2x1</t>
  </si>
  <si>
    <t>1y</t>
  </si>
  <si>
    <t>MAR/MAR</t>
  </si>
  <si>
    <t>1x4</t>
  </si>
  <si>
    <t>3x1</t>
  </si>
  <si>
    <t>JUN/JUN</t>
  </si>
  <si>
    <t>2x5</t>
  </si>
  <si>
    <t>4x1</t>
  </si>
  <si>
    <t>SEP/SEP</t>
  </si>
  <si>
    <t>3x6</t>
  </si>
  <si>
    <t>5x1</t>
  </si>
  <si>
    <t>DEC/DEC</t>
  </si>
  <si>
    <t>4x7</t>
  </si>
  <si>
    <t>6x1</t>
  </si>
  <si>
    <t>2y</t>
  </si>
  <si>
    <t>5x8</t>
  </si>
  <si>
    <t>7x1</t>
  </si>
  <si>
    <t>6x9</t>
  </si>
  <si>
    <t>8x1</t>
  </si>
  <si>
    <t>3y</t>
  </si>
  <si>
    <t>9x1</t>
  </si>
  <si>
    <t>10x1</t>
  </si>
  <si>
    <t>1x7</t>
  </si>
  <si>
    <t>11x1</t>
  </si>
  <si>
    <t>2x8</t>
  </si>
  <si>
    <t>12x1</t>
  </si>
  <si>
    <t>3x9</t>
  </si>
  <si>
    <t>4x10</t>
  </si>
  <si>
    <t>5x11</t>
  </si>
  <si>
    <t>15m/3</t>
  </si>
  <si>
    <t>6x12</t>
  </si>
  <si>
    <t>18m/3</t>
  </si>
  <si>
    <t>12x18</t>
  </si>
  <si>
    <t>21m/3</t>
  </si>
  <si>
    <t>Today</t>
  </si>
  <si>
    <t>18x24</t>
  </si>
  <si>
    <t>15m/6</t>
  </si>
  <si>
    <t>18m/6</t>
  </si>
  <si>
    <t>12x24</t>
  </si>
  <si>
    <t>21m/6</t>
  </si>
  <si>
    <t>1y/3</t>
  </si>
  <si>
    <t>1y/6</t>
  </si>
  <si>
    <t>EURO Short Swaps / FRAs</t>
  </si>
  <si>
    <t>IMM Dated</t>
  </si>
  <si>
    <t>6m FRAs</t>
  </si>
  <si>
    <t>3m FRAs</t>
  </si>
  <si>
    <t>1M Swaps</t>
  </si>
  <si>
    <t>KLIEMM</t>
  </si>
  <si>
    <t>CARL</t>
  </si>
  <si>
    <t>KLIEM</t>
  </si>
  <si>
    <t>IRP</t>
  </si>
  <si>
    <t>Tel.</t>
  </si>
  <si>
    <t>E-Mail:</t>
  </si>
  <si>
    <t>IRP@Kliem.de</t>
  </si>
  <si>
    <t>RD:</t>
  </si>
  <si>
    <t>KLMM</t>
  </si>
  <si>
    <t>Fwds</t>
  </si>
  <si>
    <t>Termin@Kliem.de</t>
  </si>
  <si>
    <t>Carl</t>
  </si>
  <si>
    <t>Kliem</t>
  </si>
  <si>
    <t>GmbH,</t>
  </si>
  <si>
    <t>Eschersheimer</t>
  </si>
  <si>
    <t>Landstrasse</t>
  </si>
  <si>
    <t>49,</t>
  </si>
  <si>
    <t>Frankfurt</t>
  </si>
  <si>
    <t>am</t>
  </si>
  <si>
    <t>Main</t>
  </si>
  <si>
    <t>See</t>
  </si>
  <si>
    <t>and</t>
  </si>
  <si>
    <t>Data</t>
  </si>
  <si>
    <t>USD</t>
  </si>
  <si>
    <t>GBP</t>
  </si>
  <si>
    <t>JPY</t>
  </si>
  <si>
    <t>CHF</t>
  </si>
  <si>
    <t>ON</t>
  </si>
  <si>
    <t>TN</t>
  </si>
  <si>
    <t>SN</t>
  </si>
  <si>
    <t>SW</t>
  </si>
  <si>
    <t>2W</t>
  </si>
  <si>
    <t>3W</t>
  </si>
  <si>
    <t>4M</t>
  </si>
  <si>
    <t>5M</t>
  </si>
  <si>
    <t>7M</t>
  </si>
  <si>
    <t>8M</t>
  </si>
  <si>
    <t>10M</t>
  </si>
  <si>
    <t>11M</t>
  </si>
  <si>
    <t>15M</t>
  </si>
  <si>
    <t>21M</t>
  </si>
  <si>
    <t>12Y</t>
  </si>
  <si>
    <t>40Y</t>
  </si>
  <si>
    <t>50Y</t>
  </si>
  <si>
    <t>LONDON</t>
  </si>
  <si>
    <t>ICAPSHORT1</t>
  </si>
  <si>
    <t>Eonia</t>
  </si>
  <si>
    <t>3m</t>
  </si>
  <si>
    <t>1w</t>
  </si>
  <si>
    <t>1X2</t>
  </si>
  <si>
    <t>MAR</t>
  </si>
  <si>
    <t>2w</t>
  </si>
  <si>
    <t>2X3</t>
  </si>
  <si>
    <t>3w</t>
  </si>
  <si>
    <t>2Yr</t>
  </si>
  <si>
    <t>1m</t>
  </si>
  <si>
    <t>JUN</t>
  </si>
  <si>
    <t>3Yr</t>
  </si>
  <si>
    <t>2m</t>
  </si>
  <si>
    <t>JUL</t>
  </si>
  <si>
    <t>4Yr</t>
  </si>
  <si>
    <t>5Yr</t>
  </si>
  <si>
    <t>4m</t>
  </si>
  <si>
    <t>SEP</t>
  </si>
  <si>
    <t>6Yr</t>
  </si>
  <si>
    <t>5m</t>
  </si>
  <si>
    <t>7Yr</t>
  </si>
  <si>
    <t>6m</t>
  </si>
  <si>
    <t>8Yr</t>
  </si>
  <si>
    <t>7m</t>
  </si>
  <si>
    <t>9Yr</t>
  </si>
  <si>
    <t>8m</t>
  </si>
  <si>
    <t>9m</t>
  </si>
  <si>
    <t>11Y</t>
  </si>
  <si>
    <t>10m</t>
  </si>
  <si>
    <t>DEC</t>
  </si>
  <si>
    <t>11m</t>
  </si>
  <si>
    <t>12m</t>
  </si>
  <si>
    <t>Two</t>
  </si>
  <si>
    <t>Payments</t>
  </si>
  <si>
    <t>15m</t>
  </si>
  <si>
    <t>18m</t>
  </si>
  <si>
    <t>21m</t>
  </si>
  <si>
    <t>ICAPEUROBASIS</t>
  </si>
  <si>
    <t>1YR</t>
  </si>
  <si>
    <t>2YR</t>
  </si>
  <si>
    <t>3YR</t>
  </si>
  <si>
    <t>4YR</t>
  </si>
  <si>
    <t>5YR</t>
  </si>
  <si>
    <t>6YR</t>
  </si>
  <si>
    <t>7YR</t>
  </si>
  <si>
    <t>8YR</t>
  </si>
  <si>
    <t>9YR</t>
  </si>
  <si>
    <t>10YR</t>
  </si>
  <si>
    <t>11YR</t>
  </si>
  <si>
    <t>12YR</t>
  </si>
  <si>
    <t>15YR</t>
  </si>
  <si>
    <t>20YR</t>
  </si>
  <si>
    <t>25YR</t>
  </si>
  <si>
    <t>30YR</t>
  </si>
  <si>
    <t>40YR</t>
  </si>
  <si>
    <t>50YR</t>
  </si>
  <si>
    <t>3M vs 6M</t>
  </si>
  <si>
    <t>1M vs 3M</t>
  </si>
  <si>
    <t>1M vs 6M</t>
  </si>
  <si>
    <t>6M vs 12M</t>
  </si>
  <si>
    <t>3M vs 12M</t>
  </si>
  <si>
    <t>Eonia v 3m E'bor A/360</t>
  </si>
  <si>
    <t>ECB Dates</t>
  </si>
  <si>
    <t>Fwd EONIA</t>
  </si>
  <si>
    <t>EURO FRAs / OIS</t>
  </si>
  <si>
    <t>12m  FRA</t>
  </si>
  <si>
    <t>IMM FRAs</t>
  </si>
  <si>
    <t>Disclaimer:</t>
  </si>
  <si>
    <t>No part of this spreadsheet is intended to influence investment decisions or promote any product or service.</t>
  </si>
  <si>
    <t>ICAPEURO2</t>
  </si>
  <si>
    <t>ACT/360</t>
  </si>
  <si>
    <t>30/360</t>
  </si>
  <si>
    <t>Euro Swap vs 3M Euribor</t>
  </si>
  <si>
    <t>Euro Swap vs 1M Euribor</t>
  </si>
  <si>
    <t>Eonia IRS</t>
  </si>
  <si>
    <t>These are indicative mids priced out of a spot starting date</t>
  </si>
  <si>
    <t>All prices are Euribor vs Euribor quoted Bond Basis</t>
  </si>
  <si>
    <t>EUR Basis Swaps (as 2 Swaps)</t>
  </si>
  <si>
    <t>IMM Fra/Eonia</t>
  </si>
  <si>
    <t>VCAP5</t>
  </si>
  <si>
    <t>Floors</t>
  </si>
  <si>
    <t>Premium</t>
  </si>
  <si>
    <t>Mids</t>
  </si>
  <si>
    <t>STK</t>
  </si>
  <si>
    <t>Caps/Floors</t>
  </si>
  <si>
    <t>Sheet VolSurf_Input: data from sheet Vol_Surf in a format readable from Matlab</t>
  </si>
  <si>
    <t>Sheet CMS01: market data for CMS and some examples of beta values</t>
  </si>
  <si>
    <t>Euribor 6M yield curve</t>
  </si>
  <si>
    <t>EUR OIS yield curve</t>
  </si>
  <si>
    <t>Compounding</t>
  </si>
  <si>
    <t>Day count</t>
  </si>
  <si>
    <t>act/365</t>
  </si>
  <si>
    <t>Continuous</t>
  </si>
  <si>
    <t>Sheet IR_Curve_Discounting: discounting curve</t>
  </si>
  <si>
    <t>Sheet IR_Curve_Forwarding: forwarding curve</t>
  </si>
  <si>
    <t>Sheet ATM_Vol: Swaption ATM volatility (from VCAP1).</t>
  </si>
  <si>
    <t>Sheet VolSurf: select the Swaption volatility surface from sheet Vol_Cube for a fixed tenor (Cell C2)</t>
  </si>
  <si>
    <t>Black</t>
  </si>
  <si>
    <t>(Eonia</t>
  </si>
  <si>
    <t>disc)</t>
  </si>
  <si>
    <t>VCAP1A</t>
  </si>
  <si>
    <t>Shifted</t>
  </si>
  <si>
    <t>60Y</t>
  </si>
  <si>
    <t>60YR</t>
  </si>
  <si>
    <t>JAN</t>
  </si>
  <si>
    <t>Constant maturity swaps (Eonia disc)</t>
  </si>
  <si>
    <t>Sheet VolCube: Swaption volatility smile (from ICAPSKEW1, ICAPSKEW2) and volatility cube construction (Tenor, Expiry, Strike).</t>
  </si>
  <si>
    <t xml:space="preserve">                            EUR Gamma - Black Vol Skews                         </t>
  </si>
  <si>
    <t xml:space="preserve">    </t>
  </si>
  <si>
    <t xml:space="preserve">                             EUR Vega - Black Vol Skews                         </t>
  </si>
  <si>
    <t>Euribor 3M yield curve</t>
  </si>
  <si>
    <t>Euribor 1M yield curve</t>
  </si>
  <si>
    <t>Euribor 1Y yield curve</t>
  </si>
  <si>
    <t>VCAP1B</t>
  </si>
  <si>
    <t>Fwd</t>
  </si>
  <si>
    <t>VCAP2</t>
  </si>
  <si>
    <t>Implied</t>
  </si>
  <si>
    <t>Spot</t>
  </si>
  <si>
    <t>VCAP2A</t>
  </si>
  <si>
    <t>&lt;KLIEM&gt;</t>
  </si>
  <si>
    <t>all</t>
  </si>
  <si>
    <t>Instruments</t>
  </si>
  <si>
    <t>logicised</t>
  </si>
  <si>
    <t>OUR</t>
  </si>
  <si>
    <t>PRICING</t>
  </si>
  <si>
    <t>IS</t>
  </si>
  <si>
    <t>BASED</t>
  </si>
  <si>
    <t>ORDERS</t>
  </si>
  <si>
    <t>OR</t>
  </si>
  <si>
    <t>CALULATION</t>
  </si>
  <si>
    <t>VIA</t>
  </si>
  <si>
    <t>31.Okt</t>
  </si>
  <si>
    <t>MAY</t>
  </si>
  <si>
    <t>NOV</t>
  </si>
  <si>
    <t>ICAPSKEW1A</t>
  </si>
  <si>
    <t>Sheet VCAP4,5,3A: market data for Caps/Floors</t>
  </si>
  <si>
    <t>Maturity</t>
  </si>
  <si>
    <t>13Y</t>
  </si>
  <si>
    <t>14Y</t>
  </si>
  <si>
    <t>Euro forwards</t>
  </si>
  <si>
    <t>ICAP14 + ICAP15</t>
  </si>
  <si>
    <t>Sheets KLIEMM, ICAPSHORT1, ICAPSHORT2, ICAPEURO, ICAP14,15, ICAPEURO2, ICAPEUROBASIS: market data for linear instruments (Deposits, FRA, Swap, Basis Swap).</t>
  </si>
  <si>
    <t>ICAPSKEW2A</t>
  </si>
  <si>
    <t>VCAP4</t>
  </si>
  <si>
    <t>VCAP3A</t>
  </si>
  <si>
    <t>Market Data</t>
  </si>
  <si>
    <t>45Yrs</t>
  </si>
  <si>
    <t>10x45</t>
  </si>
  <si>
    <t>CMS01</t>
  </si>
  <si>
    <t>VCAP2P</t>
  </si>
  <si>
    <t>ICAPSKEW3AP</t>
  </si>
  <si>
    <t>Forward Premiums Mids</t>
  </si>
  <si>
    <t>Physically settled</t>
  </si>
  <si>
    <t>Collars</t>
  </si>
  <si>
    <t>Strangles</t>
  </si>
  <si>
    <t>15y2y</t>
  </si>
  <si>
    <t>15y5y</t>
  </si>
  <si>
    <t>15y10y</t>
  </si>
  <si>
    <t>15y20y</t>
  </si>
  <si>
    <t>15y30y</t>
  </si>
  <si>
    <t>20y2y</t>
  </si>
  <si>
    <t>20y5y</t>
  </si>
  <si>
    <t>20y10y</t>
  </si>
  <si>
    <t>20y20y</t>
  </si>
  <si>
    <t>20y30y</t>
  </si>
  <si>
    <t>Marco Bianchetti</t>
  </si>
  <si>
    <t>Interest Rate Modelling</t>
  </si>
  <si>
    <t>This spreadsheet must be intended for didactical and example purposes only.</t>
  </si>
  <si>
    <t>The authors are not responsible for any use that may be made of these data.</t>
  </si>
  <si>
    <t>ICAPSKEW4AP</t>
  </si>
  <si>
    <t xml:space="preserve">                            EUR Vega - Strangles &amp; Collar</t>
  </si>
  <si>
    <t>ICAPSKEW4A2P</t>
  </si>
  <si>
    <t>31OCT19</t>
  </si>
  <si>
    <t>CMS02</t>
  </si>
  <si>
    <t>Prices quoted Q A/360 vs 3M Euribor</t>
  </si>
  <si>
    <t>Prices quoted are CMS Quarterly Act/360 vs 6M Euribor</t>
  </si>
  <si>
    <t>VCAP9</t>
  </si>
  <si>
    <t>Sheet CMS01,02: market data for Constant Maturity Swaps</t>
  </si>
  <si>
    <t>Data as of 31 October 2019</t>
  </si>
  <si>
    <t>Sheets VCAP2P,ICAPSKEW3AP,4AP,4A2P,8,9: market data for Swaptions Physical Settlement</t>
  </si>
  <si>
    <t>Sheets VCAP1A,1B,2,2A,8,9; ICAPSKEW1A, 2A: market data for Swaptions Cash Settlement</t>
  </si>
  <si>
    <t>1: Market data: VCAP2P, ICAPSKEW3AP, ICAPSKEW4AP,ICAPSKEW4A2P</t>
  </si>
  <si>
    <t>2: PAYER/RECEIVER SWAPTION</t>
  </si>
  <si>
    <t>EUR ATM Swaption Straddles Physical settled Forward Premiums (Eonia discounted)</t>
  </si>
  <si>
    <t>EUR ATM Payer (Receiver) Swaption Physical Settled Forward Premiums (Eonia discounted)</t>
  </si>
  <si>
    <t>Expiry</t>
  </si>
  <si>
    <t>Tenor</t>
  </si>
  <si>
    <t>Id.</t>
  </si>
  <si>
    <t>Strikes</t>
  </si>
  <si>
    <t>EUR Gamma/Vega Strangles &amp; Collars- Physical settled- Forward Premiums</t>
  </si>
  <si>
    <t>EUR Cube Payer/Receiver Swaption Physical Settled Forward Premiums (Eonia discounted)</t>
  </si>
  <si>
    <t>Lookup</t>
  </si>
  <si>
    <t>Digitals</t>
  </si>
  <si>
    <t>ICAPSPREADS1</t>
  </si>
  <si>
    <t>Flr</t>
  </si>
  <si>
    <t>Cap</t>
  </si>
  <si>
    <t>FWD</t>
  </si>
  <si>
    <t>-0.25</t>
  </si>
  <si>
    <t>-0.10</t>
  </si>
  <si>
    <t>0.00</t>
  </si>
  <si>
    <t>0.25</t>
  </si>
  <si>
    <t>0.50</t>
  </si>
  <si>
    <t>0.75</t>
  </si>
  <si>
    <t>1.00</t>
  </si>
  <si>
    <t>1.50</t>
  </si>
  <si>
    <t>0.43</t>
  </si>
  <si>
    <t>14.5</t>
  </si>
  <si>
    <t>0.1</t>
  </si>
  <si>
    <t>0.3</t>
  </si>
  <si>
    <t>0.5</t>
  </si>
  <si>
    <t>16.4</t>
  </si>
  <si>
    <t>5.2</t>
  </si>
  <si>
    <t>1.4</t>
  </si>
  <si>
    <t>0.0</t>
  </si>
  <si>
    <t>0.46</t>
  </si>
  <si>
    <t>45.2</t>
  </si>
  <si>
    <t>1.9</t>
  </si>
  <si>
    <t>2.8</t>
  </si>
  <si>
    <t>3.8</t>
  </si>
  <si>
    <t>47.2</t>
  </si>
  <si>
    <t>19.5</t>
  </si>
  <si>
    <t>7.3</t>
  </si>
  <si>
    <t>3.1</t>
  </si>
  <si>
    <t>0.8</t>
  </si>
  <si>
    <t>0.48</t>
  </si>
  <si>
    <t>82.3</t>
  </si>
  <si>
    <t>5.3</t>
  </si>
  <si>
    <t>7.2</t>
  </si>
  <si>
    <t>9.1</t>
  </si>
  <si>
    <t>83.6</t>
  </si>
  <si>
    <t>38.6</t>
  </si>
  <si>
    <t>16.2</t>
  </si>
  <si>
    <t>7.5</t>
  </si>
  <si>
    <t>2.5</t>
  </si>
  <si>
    <t>4y</t>
  </si>
  <si>
    <t>0.49</t>
  </si>
  <si>
    <t>123.9</t>
  </si>
  <si>
    <t>10.2</t>
  </si>
  <si>
    <t>13.3</t>
  </si>
  <si>
    <t>123.5</t>
  </si>
  <si>
    <t>60.7</t>
  </si>
  <si>
    <t>27.4</t>
  </si>
  <si>
    <t>13.7</t>
  </si>
  <si>
    <t>5y</t>
  </si>
  <si>
    <t>168.9</t>
  </si>
  <si>
    <t>20.6</t>
  </si>
  <si>
    <t>24.7</t>
  </si>
  <si>
    <t>164.3</t>
  </si>
  <si>
    <t>84.2</t>
  </si>
  <si>
    <t>39.9</t>
  </si>
  <si>
    <t>20.8</t>
  </si>
  <si>
    <t>8.3</t>
  </si>
  <si>
    <t>7y</t>
  </si>
  <si>
    <t>270.7</t>
  </si>
  <si>
    <t>33.4</t>
  </si>
  <si>
    <t>41.3</t>
  </si>
  <si>
    <t>48.4</t>
  </si>
  <si>
    <t>244.4</t>
  </si>
  <si>
    <t>131.8</t>
  </si>
  <si>
    <t>66.7</t>
  </si>
  <si>
    <t>36.7</t>
  </si>
  <si>
    <t>15.6</t>
  </si>
  <si>
    <t>10y</t>
  </si>
  <si>
    <t>0.45</t>
  </si>
  <si>
    <t>456.2</t>
  </si>
  <si>
    <t>78.6</t>
  </si>
  <si>
    <t>93.5</t>
  </si>
  <si>
    <t>106.5</t>
  </si>
  <si>
    <t>356.5</t>
  </si>
  <si>
    <t>201.3</t>
  </si>
  <si>
    <t>110.3</t>
  </si>
  <si>
    <t>66.3</t>
  </si>
  <si>
    <t>32.7</t>
  </si>
  <si>
    <t>15y</t>
  </si>
  <si>
    <t>0.37</t>
  </si>
  <si>
    <t>840.4</t>
  </si>
  <si>
    <t>194.8</t>
  </si>
  <si>
    <t>227.3</t>
  </si>
  <si>
    <t>254.7</t>
  </si>
  <si>
    <t>529.4</t>
  </si>
  <si>
    <t>317.4</t>
  </si>
  <si>
    <t>190.3</t>
  </si>
  <si>
    <t>124.6</t>
  </si>
  <si>
    <t>68.8</t>
  </si>
  <si>
    <t>20y</t>
  </si>
  <si>
    <t>0.33</t>
  </si>
  <si>
    <t>1280.4</t>
  </si>
  <si>
    <t>337.0</t>
  </si>
  <si>
    <t>388.9</t>
  </si>
  <si>
    <t>431.4</t>
  </si>
  <si>
    <t>736.5</t>
  </si>
  <si>
    <t>466.8</t>
  </si>
  <si>
    <t>298.6</t>
  </si>
  <si>
    <t>205.1</t>
  </si>
  <si>
    <t>118.3</t>
  </si>
  <si>
    <t>2x4</t>
  </si>
  <si>
    <t>0.52</t>
  </si>
  <si>
    <t>77.8</t>
  </si>
  <si>
    <t>10.5</t>
  </si>
  <si>
    <t>12.4</t>
  </si>
  <si>
    <t>76.3</t>
  </si>
  <si>
    <t>41.2</t>
  </si>
  <si>
    <t>20.1</t>
  </si>
  <si>
    <t>10.6</t>
  </si>
  <si>
    <t>4.3</t>
  </si>
  <si>
    <t>5x10</t>
  </si>
  <si>
    <t>0.40</t>
  </si>
  <si>
    <t>287.1</t>
  </si>
  <si>
    <t>62.5</t>
  </si>
  <si>
    <t>72.9</t>
  </si>
  <si>
    <t>81.8</t>
  </si>
  <si>
    <t>192.2</t>
  </si>
  <si>
    <t>117.1</t>
  </si>
  <si>
    <t>70.4</t>
  </si>
  <si>
    <t>45.5</t>
  </si>
  <si>
    <t>24.4</t>
  </si>
  <si>
    <t>5X15</t>
  </si>
  <si>
    <t>0.30</t>
  </si>
  <si>
    <t>665.6</t>
  </si>
  <si>
    <t>178.7</t>
  </si>
  <si>
    <t>206.7</t>
  </si>
  <si>
    <t>230.0</t>
  </si>
  <si>
    <t>365.1</t>
  </si>
  <si>
    <t>233.2</t>
  </si>
  <si>
    <t>150.4</t>
  </si>
  <si>
    <t>103.8</t>
  </si>
  <si>
    <t>60.5</t>
  </si>
  <si>
    <t>10x15</t>
  </si>
  <si>
    <t>0.20</t>
  </si>
  <si>
    <t>371.9</t>
  </si>
  <si>
    <t>116.2</t>
  </si>
  <si>
    <t>133.8</t>
  </si>
  <si>
    <t>148.2</t>
  </si>
  <si>
    <t>173.0</t>
  </si>
  <si>
    <t>116.1</t>
  </si>
  <si>
    <t>80.0</t>
  </si>
  <si>
    <t>58.3</t>
  </si>
  <si>
    <t>36.1</t>
  </si>
  <si>
    <t>0.21</t>
  </si>
  <si>
    <t>805.5</t>
  </si>
  <si>
    <t>258.4</t>
  </si>
  <si>
    <t>295.3</t>
  </si>
  <si>
    <t>324.9</t>
  </si>
  <si>
    <t>380.0</t>
  </si>
  <si>
    <t>265.4</t>
  </si>
  <si>
    <t>188.2</t>
  </si>
  <si>
    <t>138.8</t>
  </si>
  <si>
    <t>85.6</t>
  </si>
  <si>
    <t>29.0</t>
  </si>
  <si>
    <t>352.1</t>
  </si>
  <si>
    <t>104.0</t>
  </si>
  <si>
    <t>97.4</t>
  </si>
  <si>
    <t>680.8</t>
  </si>
  <si>
    <t>228.1</t>
  </si>
  <si>
    <t>212.1</t>
  </si>
  <si>
    <t>935.1</t>
  </si>
  <si>
    <t>331.0</t>
  </si>
  <si>
    <t>&lt;ICAPSPREADS&gt;</t>
  </si>
  <si>
    <t>&lt;ICAPSPREADS2&gt;</t>
  </si>
  <si>
    <t>ICAPSPREADS2</t>
  </si>
  <si>
    <t>0.83</t>
  </si>
  <si>
    <t>0.4</t>
  </si>
  <si>
    <t>28.1</t>
  </si>
  <si>
    <t>5.4</t>
  </si>
  <si>
    <t>1.0</t>
  </si>
  <si>
    <t>3.2</t>
  </si>
  <si>
    <t>4.0</t>
  </si>
  <si>
    <t>4.5</t>
  </si>
  <si>
    <t>111.0</t>
  </si>
  <si>
    <t>71.4</t>
  </si>
  <si>
    <t>38.4</t>
  </si>
  <si>
    <t>18.2</t>
  </si>
  <si>
    <t>5.5</t>
  </si>
  <si>
    <t>0.82</t>
  </si>
  <si>
    <t>107.7</t>
  </si>
  <si>
    <t>7.4</t>
  </si>
  <si>
    <t>9.0</t>
  </si>
  <si>
    <t>176.6</t>
  </si>
  <si>
    <t>115.7</t>
  </si>
  <si>
    <t>65.3</t>
  </si>
  <si>
    <t>33.6</t>
  </si>
  <si>
    <t>11.5</t>
  </si>
  <si>
    <t>0.81</t>
  </si>
  <si>
    <t>161.1</t>
  </si>
  <si>
    <t>13.5</t>
  </si>
  <si>
    <t>16.1</t>
  </si>
  <si>
    <t>240.3</t>
  </si>
  <si>
    <t>159.0</t>
  </si>
  <si>
    <t>92.3</t>
  </si>
  <si>
    <t>49.8</t>
  </si>
  <si>
    <t>18.4</t>
  </si>
  <si>
    <t>0.78</t>
  </si>
  <si>
    <t>220.2</t>
  </si>
  <si>
    <t>21.7</t>
  </si>
  <si>
    <t>25.8</t>
  </si>
  <si>
    <t>299.9</t>
  </si>
  <si>
    <t>199.4</t>
  </si>
  <si>
    <t>117.9</t>
  </si>
  <si>
    <t>66.0</t>
  </si>
  <si>
    <t>26.2</t>
  </si>
  <si>
    <t>0.71</t>
  </si>
  <si>
    <t>358.4</t>
  </si>
  <si>
    <t>47.1</t>
  </si>
  <si>
    <t>54.9</t>
  </si>
  <si>
    <t>61.3</t>
  </si>
  <si>
    <t>405.4</t>
  </si>
  <si>
    <t>270.9</t>
  </si>
  <si>
    <t>165.2</t>
  </si>
  <si>
    <t>98.3</t>
  </si>
  <si>
    <t>44.3</t>
  </si>
  <si>
    <t>0.60</t>
  </si>
  <si>
    <t>614.6</t>
  </si>
  <si>
    <t>110.4</t>
  </si>
  <si>
    <t>126.5</t>
  </si>
  <si>
    <t>139.8</t>
  </si>
  <si>
    <t>542.4</t>
  </si>
  <si>
    <t>367.6</t>
  </si>
  <si>
    <t>235.4</t>
  </si>
  <si>
    <t>152.3</t>
  </si>
  <si>
    <t>81.3</t>
  </si>
  <si>
    <t>0.47</t>
  </si>
  <si>
    <t>1117.5</t>
  </si>
  <si>
    <t>265.2</t>
  </si>
  <si>
    <t>302.4</t>
  </si>
  <si>
    <t>332.5</t>
  </si>
  <si>
    <t>759.5</t>
  </si>
  <si>
    <t>530.2</t>
  </si>
  <si>
    <t>360.3</t>
  </si>
  <si>
    <t>251.5</t>
  </si>
  <si>
    <t>150.2</t>
  </si>
  <si>
    <t>1652.2</t>
  </si>
  <si>
    <t>434.8</t>
  </si>
  <si>
    <t>492.1</t>
  </si>
  <si>
    <t>537.7</t>
  </si>
  <si>
    <t>1038.1</t>
  </si>
  <si>
    <t>747.3</t>
  </si>
  <si>
    <t>529.7</t>
  </si>
  <si>
    <t>385.5</t>
  </si>
  <si>
    <t>239.5</t>
  </si>
  <si>
    <t>100.5</t>
  </si>
  <si>
    <t>10.3</t>
  </si>
  <si>
    <t>12.1</t>
  </si>
  <si>
    <t>129.3</t>
  </si>
  <si>
    <t>87.6</t>
  </si>
  <si>
    <t>53.8</t>
  </si>
  <si>
    <t>31.5</t>
  </si>
  <si>
    <t>12.9</t>
  </si>
  <si>
    <t>0.44</t>
  </si>
  <si>
    <t>369.7</t>
  </si>
  <si>
    <t>88.7</t>
  </si>
  <si>
    <t>100.8</t>
  </si>
  <si>
    <t>110.8</t>
  </si>
  <si>
    <t>242.5</t>
  </si>
  <si>
    <t>168.2</t>
  </si>
  <si>
    <t>117.5</t>
  </si>
  <si>
    <t>86.3</t>
  </si>
  <si>
    <t>55.1</t>
  </si>
  <si>
    <t>0.32</t>
  </si>
  <si>
    <t>843.7</t>
  </si>
  <si>
    <t>243.4</t>
  </si>
  <si>
    <t>276.6</t>
  </si>
  <si>
    <t>303.5</t>
  </si>
  <si>
    <t>459.6</t>
  </si>
  <si>
    <t>330.8</t>
  </si>
  <si>
    <t>242.3</t>
  </si>
  <si>
    <t>185.5</t>
  </si>
  <si>
    <t>124.0</t>
  </si>
  <si>
    <t>0.19</t>
  </si>
  <si>
    <t>464.9</t>
  </si>
  <si>
    <t>154.8</t>
  </si>
  <si>
    <t>175.9</t>
  </si>
  <si>
    <t>192.7</t>
  </si>
  <si>
    <t>217.1</t>
  </si>
  <si>
    <t>162.7</t>
  </si>
  <si>
    <t>124.9</t>
  </si>
  <si>
    <t>99.2</t>
  </si>
  <si>
    <t>68.9</t>
  </si>
  <si>
    <t>994.7</t>
  </si>
  <si>
    <t>324.4</t>
  </si>
  <si>
    <t>365.6</t>
  </si>
  <si>
    <t>397.9</t>
  </si>
  <si>
    <t>495.7</t>
  </si>
  <si>
    <t>379.7</t>
  </si>
  <si>
    <t>294.3</t>
  </si>
  <si>
    <t>233.3</t>
  </si>
  <si>
    <t>158.3</t>
  </si>
  <si>
    <t>25.6</t>
  </si>
  <si>
    <t>414.3</t>
  </si>
  <si>
    <t>244.5</t>
  </si>
  <si>
    <t>104.5</t>
  </si>
  <si>
    <t>737.1</t>
  </si>
  <si>
    <t>391.6</t>
  </si>
  <si>
    <t>242.0</t>
  </si>
  <si>
    <t>977.3</t>
  </si>
  <si>
    <t>508.0</t>
  </si>
  <si>
    <t>&lt;ICAPSPREADS1&gt;</t>
  </si>
  <si>
    <t>ICAPSPREADS3</t>
  </si>
  <si>
    <t>0.39</t>
  </si>
  <si>
    <t>9.2</t>
  </si>
  <si>
    <t>0.2</t>
  </si>
  <si>
    <t>12.3</t>
  </si>
  <si>
    <t>1.6</t>
  </si>
  <si>
    <t>28.8</t>
  </si>
  <si>
    <t>0.7</t>
  </si>
  <si>
    <t>1.3</t>
  </si>
  <si>
    <t>2.0</t>
  </si>
  <si>
    <t>28.6</t>
  </si>
  <si>
    <t>0.34</t>
  </si>
  <si>
    <t>53.9</t>
  </si>
  <si>
    <t>2.3</t>
  </si>
  <si>
    <t>5.9</t>
  </si>
  <si>
    <t>43.5</t>
  </si>
  <si>
    <t>9.8</t>
  </si>
  <si>
    <t>0.6</t>
  </si>
  <si>
    <t>0.31</t>
  </si>
  <si>
    <t>84.1</t>
  </si>
  <si>
    <t>5.6</t>
  </si>
  <si>
    <t>12.6</t>
  </si>
  <si>
    <t>56.6</t>
  </si>
  <si>
    <t>14.0</t>
  </si>
  <si>
    <t>3.4</t>
  </si>
  <si>
    <t>1.1</t>
  </si>
  <si>
    <t>0.28</t>
  </si>
  <si>
    <t>118.1</t>
  </si>
  <si>
    <t>10.7</t>
  </si>
  <si>
    <t>22.4</t>
  </si>
  <si>
    <t>67.9</t>
  </si>
  <si>
    <t>18.0</t>
  </si>
  <si>
    <t>4.9</t>
  </si>
  <si>
    <t>1.8</t>
  </si>
  <si>
    <t>0.22</t>
  </si>
  <si>
    <t>196.9</t>
  </si>
  <si>
    <t>26.7</t>
  </si>
  <si>
    <t>39.0</t>
  </si>
  <si>
    <t>51.3</t>
  </si>
  <si>
    <t>87.2</t>
  </si>
  <si>
    <t>25.3</t>
  </si>
  <si>
    <t>8.0</t>
  </si>
  <si>
    <t>3.3</t>
  </si>
  <si>
    <t>0.9</t>
  </si>
  <si>
    <t>0.15</t>
  </si>
  <si>
    <t>334.1</t>
  </si>
  <si>
    <t>64.2</t>
  </si>
  <si>
    <t>89.7</t>
  </si>
  <si>
    <t>113.8</t>
  </si>
  <si>
    <t>116.4</t>
  </si>
  <si>
    <t>37.5</t>
  </si>
  <si>
    <t>0.10</t>
  </si>
  <si>
    <t>591.7</t>
  </si>
  <si>
    <t>146.5</t>
  </si>
  <si>
    <t>196.0</t>
  </si>
  <si>
    <t>240.4</t>
  </si>
  <si>
    <t>179.1</t>
  </si>
  <si>
    <t>67.4</t>
  </si>
  <si>
    <t>27.6</t>
  </si>
  <si>
    <t>13.1</t>
  </si>
  <si>
    <t>883.0</t>
  </si>
  <si>
    <t>237.4</t>
  </si>
  <si>
    <t>307.2</t>
  </si>
  <si>
    <t>368.4</t>
  </si>
  <si>
    <t>284.3</t>
  </si>
  <si>
    <t>126.8</t>
  </si>
  <si>
    <t>59.9</t>
  </si>
  <si>
    <t>30.9</t>
  </si>
  <si>
    <t>0.26</t>
  </si>
  <si>
    <t>53.2</t>
  </si>
  <si>
    <t>7.7</t>
  </si>
  <si>
    <t>28.0</t>
  </si>
  <si>
    <t>8.6</t>
  </si>
  <si>
    <t>2.6</t>
  </si>
  <si>
    <t>0.04</t>
  </si>
  <si>
    <t>198.0</t>
  </si>
  <si>
    <t>53.5</t>
  </si>
  <si>
    <t>73.3</t>
  </si>
  <si>
    <t>91.4</t>
  </si>
  <si>
    <t>48.5</t>
  </si>
  <si>
    <t>8.4</t>
  </si>
  <si>
    <t>4.1</t>
  </si>
  <si>
    <t>0.01</t>
  </si>
  <si>
    <t>446.5</t>
  </si>
  <si>
    <t>135.8</t>
  </si>
  <si>
    <t>179.6</t>
  </si>
  <si>
    <t>218.0</t>
  </si>
  <si>
    <t>111.3</t>
  </si>
  <si>
    <t>49.4</t>
  </si>
  <si>
    <t>22.7</t>
  </si>
  <si>
    <t>11.3</t>
  </si>
  <si>
    <t>3.6</t>
  </si>
  <si>
    <t>-0.01</t>
  </si>
  <si>
    <t>248.0</t>
  </si>
  <si>
    <t>106.3</t>
  </si>
  <si>
    <t>126.6</t>
  </si>
  <si>
    <t>62.8</t>
  </si>
  <si>
    <t>30.0</t>
  </si>
  <si>
    <t>14.3</t>
  </si>
  <si>
    <t>541.2</t>
  </si>
  <si>
    <t>173.2</t>
  </si>
  <si>
    <t>217.5</t>
  </si>
  <si>
    <t>254.6</t>
  </si>
  <si>
    <t>167.9</t>
  </si>
  <si>
    <t>89.3</t>
  </si>
  <si>
    <t>46.5</t>
  </si>
  <si>
    <t>24.9</t>
  </si>
  <si>
    <t>8.5</t>
  </si>
  <si>
    <t>37.7</t>
  </si>
  <si>
    <t>253.6</t>
  </si>
  <si>
    <t>21.3</t>
  </si>
  <si>
    <t>166.3</t>
  </si>
  <si>
    <t>407.5</t>
  </si>
  <si>
    <t>45.4</t>
  </si>
  <si>
    <t>321.2</t>
  </si>
  <si>
    <t>568.3</t>
  </si>
  <si>
    <t>82.8</t>
  </si>
  <si>
    <t>EUR 10/2 CMS Spread Option (Eonia disc)</t>
  </si>
  <si>
    <t>EUR 30/2 CMS Spread Option (Eonia disc)</t>
  </si>
  <si>
    <t>EUR 30/10 CMS Spread Option</t>
  </si>
  <si>
    <t xml:space="preserve">                            EUR Vega - Strangles &amp; Collars</t>
  </si>
  <si>
    <t xml:space="preserve">                            EUR Gamma - Strangles &amp; Collars</t>
  </si>
  <si>
    <t>EUR ATM Swaption Straddles (PHYSICAL LCH) - Fwd Premium Mids (Eonia disc)</t>
  </si>
  <si>
    <t>Caps</t>
  </si>
  <si>
    <t>Shift: 3%</t>
  </si>
  <si>
    <t>EUR - Shifts for Shifted Black ATM Swaptions Vols &amp; Swaptions Skews as %</t>
  </si>
  <si>
    <t>With the help of: M. Scaringi, G. Antognetti</t>
  </si>
  <si>
    <t>Yield curves conventions</t>
  </si>
  <si>
    <t>Last revision: January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</si>
</sst>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00"/>
    <numFmt numFmtId="165" formatCode="0.0000%"/>
    <numFmt numFmtId="166" formatCode="0.00000%"/>
    <numFmt numFmtId="167" formatCode="dddd\ dd\ mmm\ yyyy"/>
    <numFmt numFmtId="168" formatCode="0.0"/>
  </numFmts>
  <fonts count="21" x14ac:knownFonts="1">
    <font>
      <sz val="10"/>
      <name val="Arial"/>
    </font>
    <font>
      <sz val="11"/>
      <color theme="1"/>
      <name val="Calibri"/>
      <family val="2"/>
      <scheme val="minor"/>
    </font>
    <font>
      <sz val="8"/>
      <name val="Arial"/>
      <family val="2"/>
    </font>
    <font>
      <sz val="10"/>
      <name val="Arial"/>
      <family val="2"/>
    </font>
    <font>
      <sz val="9"/>
      <name val="Tahoma"/>
      <family val="2"/>
    </font>
    <font>
      <b/>
      <sz val="10"/>
      <name val="Arial"/>
      <family val="2"/>
    </font>
    <font>
      <sz val="10"/>
      <name val="Arial"/>
      <family val="2"/>
    </font>
    <font>
      <b/>
      <sz val="10"/>
      <color rgb="FFFF0000"/>
      <name val="Arial"/>
      <family val="2"/>
    </font>
    <font>
      <sz val="10"/>
      <name val="Calibri"/>
      <family val="2"/>
      <scheme val="minor"/>
    </font>
    <font>
      <sz val="13"/>
      <name val="Calibri"/>
      <family val="2"/>
      <scheme val="minor"/>
    </font>
    <font>
      <sz val="13"/>
      <color indexed="62"/>
      <name val="Calibri"/>
      <family val="2"/>
      <scheme val="minor"/>
    </font>
    <font>
      <b/>
      <shadow/>
      <sz val="28"/>
      <color indexed="18"/>
      <name val="Tahoma"/>
      <family val="2"/>
    </font>
    <font>
      <sz val="9"/>
      <color indexed="18"/>
      <name val="Tahoma"/>
      <family val="2"/>
    </font>
    <font>
      <b/>
      <sz val="13.4"/>
      <color indexed="18"/>
      <name val="Tahoma"/>
      <family val="2"/>
    </font>
    <font>
      <sz val="12"/>
      <color indexed="62"/>
      <name val="Tahoma"/>
      <family val="2"/>
    </font>
    <font>
      <sz val="10"/>
      <color rgb="FFFF0000"/>
      <name val="Arial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rgb="FFFF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-0.2499465926084170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6">
    <xf numFmtId="0" fontId="0" fillId="0" borderId="0"/>
    <xf numFmtId="0" fontId="3" fillId="0" borderId="0"/>
    <xf numFmtId="0" fontId="3" fillId="0" borderId="0"/>
    <xf numFmtId="0" fontId="4" fillId="0" borderId="0">
      <alignment vertical="center"/>
    </xf>
    <xf numFmtId="9" fontId="6" fillId="0" borderId="0" applyFont="0" applyFill="0" applyBorder="0" applyAlignment="0" applyProtection="0"/>
    <xf numFmtId="0" fontId="1" fillId="0" borderId="0"/>
  </cellStyleXfs>
  <cellXfs count="345">
    <xf numFmtId="0" fontId="0" fillId="0" borderId="0" xfId="0"/>
    <xf numFmtId="20" fontId="0" fillId="0" borderId="0" xfId="0" applyNumberFormat="1"/>
    <xf numFmtId="15" fontId="0" fillId="0" borderId="0" xfId="0" applyNumberFormat="1"/>
    <xf numFmtId="0" fontId="0" fillId="0" borderId="0" xfId="0" applyBorder="1"/>
    <xf numFmtId="0" fontId="0" fillId="0" borderId="0" xfId="0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3" fillId="0" borderId="0" xfId="0" applyFont="1"/>
    <xf numFmtId="0" fontId="0" fillId="0" borderId="7" xfId="0" applyBorder="1"/>
    <xf numFmtId="0" fontId="0" fillId="0" borderId="1" xfId="0" applyBorder="1"/>
    <xf numFmtId="0" fontId="0" fillId="0" borderId="2" xfId="0" applyBorder="1"/>
    <xf numFmtId="0" fontId="0" fillId="0" borderId="5" xfId="0" applyBorder="1"/>
    <xf numFmtId="0" fontId="0" fillId="0" borderId="8" xfId="0" applyBorder="1" applyAlignment="1">
      <alignment horizontal="center"/>
    </xf>
    <xf numFmtId="0" fontId="0" fillId="0" borderId="4" xfId="0" applyBorder="1"/>
    <xf numFmtId="0" fontId="0" fillId="0" borderId="9" xfId="0" applyBorder="1"/>
    <xf numFmtId="20" fontId="0" fillId="0" borderId="10" xfId="0" applyNumberFormat="1" applyBorder="1"/>
    <xf numFmtId="0" fontId="0" fillId="0" borderId="11" xfId="0" applyBorder="1"/>
    <xf numFmtId="0" fontId="0" fillId="0" borderId="12" xfId="0" applyBorder="1"/>
    <xf numFmtId="0" fontId="0" fillId="0" borderId="9" xfId="0" applyBorder="1" applyAlignment="1">
      <alignment horizontal="center"/>
    </xf>
    <xf numFmtId="20" fontId="0" fillId="0" borderId="8" xfId="0" applyNumberFormat="1" applyBorder="1"/>
    <xf numFmtId="0" fontId="3" fillId="0" borderId="1" xfId="0" applyFont="1" applyBorder="1"/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20" fontId="3" fillId="0" borderId="8" xfId="1" applyNumberFormat="1" applyBorder="1"/>
    <xf numFmtId="0" fontId="3" fillId="0" borderId="9" xfId="1" applyBorder="1"/>
    <xf numFmtId="0" fontId="3" fillId="0" borderId="7" xfId="1" applyBorder="1"/>
    <xf numFmtId="0" fontId="3" fillId="0" borderId="0" xfId="1"/>
    <xf numFmtId="0" fontId="3" fillId="0" borderId="1" xfId="1" applyBorder="1"/>
    <xf numFmtId="0" fontId="3" fillId="0" borderId="0" xfId="1" applyBorder="1"/>
    <xf numFmtId="0" fontId="3" fillId="0" borderId="2" xfId="1" applyBorder="1"/>
    <xf numFmtId="0" fontId="3" fillId="0" borderId="3" xfId="1" applyBorder="1"/>
    <xf numFmtId="0" fontId="3" fillId="0" borderId="4" xfId="1" applyBorder="1"/>
    <xf numFmtId="0" fontId="3" fillId="0" borderId="10" xfId="1" applyBorder="1" applyAlignment="1">
      <alignment horizontal="center"/>
    </xf>
    <xf numFmtId="0" fontId="3" fillId="0" borderId="6" xfId="1" applyBorder="1" applyAlignment="1">
      <alignment horizontal="center"/>
    </xf>
    <xf numFmtId="0" fontId="3" fillId="0" borderId="6" xfId="1" applyBorder="1" applyAlignment="1">
      <alignment horizontal="center" vertical="center"/>
    </xf>
    <xf numFmtId="0" fontId="3" fillId="0" borderId="15" xfId="1" applyBorder="1" applyAlignment="1">
      <alignment horizontal="center" vertical="center"/>
    </xf>
    <xf numFmtId="0" fontId="3" fillId="0" borderId="1" xfId="1" applyBorder="1" applyAlignment="1">
      <alignment horizontal="center"/>
    </xf>
    <xf numFmtId="0" fontId="3" fillId="0" borderId="0" xfId="1" applyBorder="1" applyAlignment="1">
      <alignment horizontal="center"/>
    </xf>
    <xf numFmtId="0" fontId="3" fillId="0" borderId="2" xfId="1" applyBorder="1" applyAlignment="1">
      <alignment horizontal="center"/>
    </xf>
    <xf numFmtId="0" fontId="3" fillId="0" borderId="13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14" xfId="1" applyBorder="1" applyAlignment="1">
      <alignment horizontal="center" vertical="center"/>
    </xf>
    <xf numFmtId="0" fontId="3" fillId="0" borderId="0" xfId="1" applyBorder="1" applyAlignment="1">
      <alignment horizontal="center" vertical="center"/>
    </xf>
    <xf numFmtId="0" fontId="3" fillId="0" borderId="3" xfId="1" applyBorder="1" applyAlignment="1">
      <alignment horizontal="center"/>
    </xf>
    <xf numFmtId="0" fontId="3" fillId="0" borderId="4" xfId="1" applyBorder="1" applyAlignment="1">
      <alignment horizontal="center"/>
    </xf>
    <xf numFmtId="0" fontId="3" fillId="0" borderId="5" xfId="1" applyBorder="1" applyAlignment="1">
      <alignment horizontal="center"/>
    </xf>
    <xf numFmtId="0" fontId="3" fillId="0" borderId="4" xfId="1" applyBorder="1" applyAlignment="1">
      <alignment horizontal="center" vertical="center"/>
    </xf>
    <xf numFmtId="16" fontId="3" fillId="0" borderId="0" xfId="1" applyNumberFormat="1"/>
    <xf numFmtId="20" fontId="3" fillId="0" borderId="0" xfId="1" applyNumberFormat="1"/>
    <xf numFmtId="15" fontId="3" fillId="0" borderId="0" xfId="1" applyNumberFormat="1"/>
    <xf numFmtId="0" fontId="3" fillId="0" borderId="13" xfId="1" applyBorder="1" applyAlignment="1">
      <alignment horizontal="center"/>
    </xf>
    <xf numFmtId="0" fontId="3" fillId="0" borderId="8" xfId="1" applyBorder="1"/>
    <xf numFmtId="0" fontId="3" fillId="0" borderId="9" xfId="1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164" fontId="0" fillId="0" borderId="0" xfId="0" applyNumberFormat="1"/>
    <xf numFmtId="0" fontId="0" fillId="0" borderId="9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5" xfId="0" applyBorder="1" applyAlignment="1">
      <alignment horizontal="center"/>
    </xf>
    <xf numFmtId="0" fontId="0" fillId="0" borderId="14" xfId="0" applyBorder="1" applyAlignment="1">
      <alignment horizontal="center"/>
    </xf>
    <xf numFmtId="0" fontId="3" fillId="0" borderId="6" xfId="0" applyFont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0" borderId="5" xfId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5" xfId="1" applyBorder="1"/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165" fontId="3" fillId="0" borderId="0" xfId="4" applyNumberFormat="1" applyFont="1"/>
    <xf numFmtId="166" fontId="0" fillId="0" borderId="0" xfId="0" applyNumberFormat="1" applyAlignment="1">
      <alignment horizontal="center"/>
    </xf>
    <xf numFmtId="0" fontId="0" fillId="0" borderId="0" xfId="0" applyFont="1"/>
    <xf numFmtId="20" fontId="0" fillId="0" borderId="0" xfId="0" applyNumberFormat="1" applyFont="1"/>
    <xf numFmtId="0" fontId="0" fillId="0" borderId="2" xfId="0" applyFont="1" applyBorder="1"/>
    <xf numFmtId="0" fontId="0" fillId="0" borderId="0" xfId="0" applyFill="1" applyBorder="1"/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0" fillId="0" borderId="3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15" fontId="7" fillId="0" borderId="0" xfId="0" applyNumberFormat="1" applyFont="1"/>
    <xf numFmtId="20" fontId="7" fillId="0" borderId="0" xfId="0" applyNumberFormat="1" applyFont="1" applyAlignment="1">
      <alignment horizontal="center"/>
    </xf>
    <xf numFmtId="0" fontId="7" fillId="0" borderId="0" xfId="0" applyFont="1" applyAlignment="1">
      <alignment horizontal="center"/>
    </xf>
    <xf numFmtId="15" fontId="7" fillId="0" borderId="11" xfId="0" applyNumberFormat="1" applyFont="1" applyBorder="1"/>
    <xf numFmtId="15" fontId="7" fillId="0" borderId="9" xfId="0" quotePrefix="1" applyNumberFormat="1" applyFont="1" applyBorder="1"/>
    <xf numFmtId="0" fontId="0" fillId="0" borderId="8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4" xfId="0" applyFont="1" applyBorder="1" applyAlignment="1">
      <alignment horizontal="center"/>
    </xf>
    <xf numFmtId="0" fontId="0" fillId="0" borderId="8" xfId="0" applyFill="1" applyBorder="1" applyAlignment="1">
      <alignment horizontal="center" vertical="center"/>
    </xf>
    <xf numFmtId="0" fontId="0" fillId="0" borderId="13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15" xfId="0" applyFill="1" applyBorder="1" applyAlignment="1">
      <alignment horizontal="center" vertical="center"/>
    </xf>
    <xf numFmtId="0" fontId="0" fillId="0" borderId="14" xfId="0" applyBorder="1"/>
    <xf numFmtId="0" fontId="0" fillId="0" borderId="15" xfId="0" applyBorder="1"/>
    <xf numFmtId="15" fontId="7" fillId="0" borderId="9" xfId="1" applyNumberFormat="1" applyFont="1" applyBorder="1"/>
    <xf numFmtId="0" fontId="3" fillId="0" borderId="1" xfId="1" applyFill="1" applyBorder="1" applyAlignment="1">
      <alignment horizontal="center" vertical="center"/>
    </xf>
    <xf numFmtId="0" fontId="3" fillId="0" borderId="0" xfId="1" applyFill="1" applyBorder="1" applyAlignment="1">
      <alignment horizontal="center" vertical="center"/>
    </xf>
    <xf numFmtId="0" fontId="3" fillId="0" borderId="2" xfId="1" applyFill="1" applyBorder="1" applyAlignment="1">
      <alignment horizontal="center" vertical="center"/>
    </xf>
    <xf numFmtId="0" fontId="3" fillId="0" borderId="0" xfId="1" applyFill="1"/>
    <xf numFmtId="0" fontId="3" fillId="0" borderId="1" xfId="1" applyFill="1" applyBorder="1" applyAlignment="1">
      <alignment horizontal="center"/>
    </xf>
    <xf numFmtId="0" fontId="3" fillId="0" borderId="1" xfId="1" applyFill="1" applyBorder="1"/>
    <xf numFmtId="0" fontId="3" fillId="0" borderId="0" xfId="1" applyFill="1" applyBorder="1"/>
    <xf numFmtId="0" fontId="3" fillId="0" borderId="0" xfId="1" applyFill="1" applyBorder="1" applyAlignment="1">
      <alignment horizontal="center"/>
    </xf>
    <xf numFmtId="0" fontId="3" fillId="0" borderId="2" xfId="1" applyFill="1" applyBorder="1" applyAlignment="1">
      <alignment horizontal="center"/>
    </xf>
    <xf numFmtId="0" fontId="3" fillId="0" borderId="14" xfId="1" applyFill="1" applyBorder="1" applyAlignment="1">
      <alignment horizontal="center" vertical="center"/>
    </xf>
    <xf numFmtId="0" fontId="3" fillId="0" borderId="9" xfId="1" applyFill="1" applyBorder="1" applyAlignment="1">
      <alignment horizontal="center" vertical="center"/>
    </xf>
    <xf numFmtId="20" fontId="0" fillId="0" borderId="0" xfId="0" applyNumberFormat="1" applyFill="1"/>
    <xf numFmtId="0" fontId="0" fillId="0" borderId="0" xfId="0" applyFill="1"/>
    <xf numFmtId="0" fontId="0" fillId="0" borderId="7" xfId="0" applyFill="1" applyBorder="1"/>
    <xf numFmtId="0" fontId="0" fillId="0" borderId="1" xfId="0" applyFill="1" applyBorder="1"/>
    <xf numFmtId="0" fontId="0" fillId="0" borderId="2" xfId="0" applyFill="1" applyBorder="1"/>
    <xf numFmtId="0" fontId="0" fillId="0" borderId="3" xfId="0" applyFill="1" applyBorder="1"/>
    <xf numFmtId="0" fontId="0" fillId="0" borderId="5" xfId="0" applyFill="1" applyBorder="1"/>
    <xf numFmtId="0" fontId="0" fillId="0" borderId="9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0" fillId="0" borderId="12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8" xfId="0" applyFill="1" applyBorder="1"/>
    <xf numFmtId="0" fontId="3" fillId="0" borderId="0" xfId="0" applyFont="1" applyFill="1" applyBorder="1"/>
    <xf numFmtId="0" fontId="0" fillId="0" borderId="5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/>
    </xf>
    <xf numFmtId="0" fontId="0" fillId="0" borderId="11" xfId="0" applyFill="1" applyBorder="1" applyAlignment="1">
      <alignment horizontal="center"/>
    </xf>
    <xf numFmtId="0" fontId="0" fillId="0" borderId="12" xfId="0" applyFill="1" applyBorder="1" applyAlignment="1">
      <alignment horizontal="center"/>
    </xf>
    <xf numFmtId="15" fontId="7" fillId="0" borderId="0" xfId="0" applyNumberFormat="1" applyFont="1" applyFill="1"/>
    <xf numFmtId="0" fontId="7" fillId="0" borderId="0" xfId="0" applyFont="1" applyFill="1" applyBorder="1" applyAlignment="1">
      <alignment horizontal="center" vertical="center"/>
    </xf>
    <xf numFmtId="0" fontId="7" fillId="0" borderId="0" xfId="0" applyFont="1" applyFill="1" applyBorder="1"/>
    <xf numFmtId="20" fontId="0" fillId="0" borderId="0" xfId="0" applyNumberFormat="1" applyFill="1" applyBorder="1"/>
    <xf numFmtId="15" fontId="7" fillId="0" borderId="0" xfId="0" applyNumberFormat="1" applyFont="1" applyFill="1" applyBorder="1"/>
    <xf numFmtId="0" fontId="7" fillId="0" borderId="0" xfId="0" applyFont="1" applyFill="1"/>
    <xf numFmtId="20" fontId="0" fillId="0" borderId="0" xfId="0" applyNumberFormat="1" applyBorder="1"/>
    <xf numFmtId="0" fontId="7" fillId="0" borderId="0" xfId="0" applyFont="1" applyBorder="1"/>
    <xf numFmtId="15" fontId="7" fillId="0" borderId="0" xfId="0" applyNumberFormat="1" applyFont="1" applyBorder="1"/>
    <xf numFmtId="0" fontId="0" fillId="0" borderId="0" xfId="0" applyFill="1" applyBorder="1" applyAlignment="1">
      <alignment horizontal="center"/>
    </xf>
    <xf numFmtId="0" fontId="7" fillId="0" borderId="0" xfId="0" applyFont="1"/>
    <xf numFmtId="0" fontId="7" fillId="0" borderId="0" xfId="0" applyFont="1" applyAlignment="1">
      <alignment horizontal="left"/>
    </xf>
    <xf numFmtId="0" fontId="0" fillId="0" borderId="13" xfId="0" applyBorder="1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13" xfId="0" applyBorder="1" applyAlignment="1">
      <alignment horizontal="center"/>
    </xf>
    <xf numFmtId="167" fontId="3" fillId="0" borderId="6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0" fillId="0" borderId="1" xfId="0" applyNumberFormat="1" applyBorder="1"/>
    <xf numFmtId="0" fontId="0" fillId="0" borderId="0" xfId="0" applyNumberFormat="1" applyBorder="1"/>
    <xf numFmtId="0" fontId="0" fillId="0" borderId="0" xfId="0" applyNumberFormat="1" applyFont="1" applyBorder="1"/>
    <xf numFmtId="0" fontId="0" fillId="0" borderId="3" xfId="0" applyNumberFormat="1" applyBorder="1"/>
    <xf numFmtId="0" fontId="0" fillId="0" borderId="4" xfId="0" applyNumberFormat="1" applyBorder="1"/>
    <xf numFmtId="20" fontId="0" fillId="0" borderId="6" xfId="0" applyNumberFormat="1" applyBorder="1"/>
    <xf numFmtId="15" fontId="7" fillId="2" borderId="6" xfId="0" applyNumberFormat="1" applyFont="1" applyFill="1" applyBorder="1"/>
    <xf numFmtId="0" fontId="0" fillId="0" borderId="6" xfId="0" applyBorder="1"/>
    <xf numFmtId="0" fontId="0" fillId="0" borderId="6" xfId="0" applyFont="1" applyBorder="1" applyAlignment="1">
      <alignment horizontal="center"/>
    </xf>
    <xf numFmtId="20" fontId="0" fillId="0" borderId="14" xfId="0" applyNumberFormat="1" applyBorder="1" applyAlignment="1">
      <alignment horizontal="center"/>
    </xf>
    <xf numFmtId="0" fontId="0" fillId="0" borderId="8" xfId="0" applyNumberFormat="1" applyBorder="1"/>
    <xf numFmtId="0" fontId="0" fillId="0" borderId="9" xfId="0" applyNumberFormat="1" applyBorder="1"/>
    <xf numFmtId="0" fontId="8" fillId="0" borderId="0" xfId="0" applyFont="1"/>
    <xf numFmtId="0" fontId="9" fillId="0" borderId="0" xfId="0" applyFont="1"/>
    <xf numFmtId="0" fontId="10" fillId="0" borderId="0" xfId="0" applyFont="1" applyAlignment="1">
      <alignment vertical="center"/>
    </xf>
    <xf numFmtId="167" fontId="3" fillId="0" borderId="1" xfId="0" applyNumberFormat="1" applyFont="1" applyBorder="1" applyAlignment="1">
      <alignment horizontal="center" vertical="center"/>
    </xf>
    <xf numFmtId="167" fontId="5" fillId="0" borderId="1" xfId="0" applyNumberFormat="1" applyFont="1" applyBorder="1" applyAlignment="1">
      <alignment horizontal="center" vertical="center" wrapText="1"/>
    </xf>
    <xf numFmtId="0" fontId="5" fillId="0" borderId="14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11" fillId="0" borderId="0" xfId="0" applyFont="1" applyAlignment="1">
      <alignment vertical="center"/>
    </xf>
    <xf numFmtId="0" fontId="12" fillId="0" borderId="0" xfId="0" applyFont="1" applyAlignment="1">
      <alignment horizontal="left" vertical="center"/>
    </xf>
    <xf numFmtId="0" fontId="13" fillId="0" borderId="0" xfId="3" applyFont="1" applyAlignment="1">
      <alignment horizontal="left" vertical="center"/>
    </xf>
    <xf numFmtId="0" fontId="13" fillId="0" borderId="0" xfId="0" applyFont="1" applyAlignment="1">
      <alignment horizontal="left" vertical="center"/>
    </xf>
    <xf numFmtId="0" fontId="14" fillId="0" borderId="0" xfId="0" applyFont="1" applyAlignment="1">
      <alignment vertical="center"/>
    </xf>
    <xf numFmtId="0" fontId="3" fillId="0" borderId="2" xfId="0" applyFont="1" applyBorder="1" applyAlignment="1">
      <alignment horizontal="center"/>
    </xf>
    <xf numFmtId="0" fontId="3" fillId="0" borderId="5" xfId="0" applyFont="1" applyBorder="1" applyAlignment="1">
      <alignment horizontal="center"/>
    </xf>
    <xf numFmtId="0" fontId="3" fillId="0" borderId="8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0" fillId="0" borderId="7" xfId="0" applyFont="1" applyBorder="1"/>
    <xf numFmtId="0" fontId="0" fillId="0" borderId="8" xfId="0" applyBorder="1"/>
    <xf numFmtId="0" fontId="0" fillId="0" borderId="1" xfId="0" applyFont="1" applyFill="1" applyBorder="1" applyAlignment="1">
      <alignment horizontal="center" vertical="center"/>
    </xf>
    <xf numFmtId="0" fontId="0" fillId="0" borderId="7" xfId="0" applyNumberFormat="1" applyBorder="1"/>
    <xf numFmtId="0" fontId="0" fillId="0" borderId="4" xfId="0" applyNumberFormat="1" applyFont="1" applyBorder="1"/>
    <xf numFmtId="168" fontId="3" fillId="0" borderId="13" xfId="1" applyNumberFormat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0" fontId="0" fillId="0" borderId="0" xfId="0" applyBorder="1" applyAlignment="1">
      <alignment horizontal="center"/>
    </xf>
    <xf numFmtId="14" fontId="0" fillId="0" borderId="0" xfId="0" applyNumberFormat="1"/>
    <xf numFmtId="0" fontId="15" fillId="0" borderId="0" xfId="0" applyFont="1"/>
    <xf numFmtId="0" fontId="3" fillId="0" borderId="11" xfId="0" applyFont="1" applyBorder="1" applyAlignment="1">
      <alignment horizontal="center" vertical="center"/>
    </xf>
    <xf numFmtId="0" fontId="0" fillId="0" borderId="0" xfId="0" applyBorder="1" applyAlignment="1"/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0" fillId="0" borderId="13" xfId="0" applyBorder="1"/>
    <xf numFmtId="0" fontId="0" fillId="0" borderId="6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9" xfId="0" applyFill="1" applyBorder="1" applyAlignment="1">
      <alignment horizontal="left" vertical="center"/>
    </xf>
    <xf numFmtId="0" fontId="3" fillId="0" borderId="9" xfId="0" applyFont="1" applyFill="1" applyBorder="1" applyAlignment="1">
      <alignment horizontal="left" vertical="center"/>
    </xf>
    <xf numFmtId="0" fontId="3" fillId="0" borderId="0" xfId="0" applyFont="1" applyBorder="1"/>
    <xf numFmtId="0" fontId="0" fillId="0" borderId="8" xfId="0" applyFill="1" applyBorder="1" applyAlignment="1">
      <alignment horizontal="center"/>
    </xf>
    <xf numFmtId="0" fontId="0" fillId="0" borderId="9" xfId="0" applyFill="1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2" xfId="0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3" fillId="2" borderId="13" xfId="0" applyFont="1" applyFill="1" applyBorder="1"/>
    <xf numFmtId="0" fontId="3" fillId="2" borderId="14" xfId="0" applyFont="1" applyFill="1" applyBorder="1"/>
    <xf numFmtId="0" fontId="3" fillId="2" borderId="15" xfId="0" applyFont="1" applyFill="1" applyBorder="1"/>
    <xf numFmtId="0" fontId="3" fillId="3" borderId="6" xfId="0" applyFont="1" applyFill="1" applyBorder="1"/>
    <xf numFmtId="0" fontId="3" fillId="4" borderId="6" xfId="0" applyFont="1" applyFill="1" applyBorder="1"/>
    <xf numFmtId="0" fontId="3" fillId="5" borderId="15" xfId="0" applyFont="1" applyFill="1" applyBorder="1"/>
    <xf numFmtId="0" fontId="3" fillId="6" borderId="13" xfId="0" applyFont="1" applyFill="1" applyBorder="1"/>
    <xf numFmtId="0" fontId="3" fillId="6" borderId="14" xfId="0" applyFont="1" applyFill="1" applyBorder="1"/>
    <xf numFmtId="0" fontId="3" fillId="6" borderId="15" xfId="0" applyFont="1" applyFill="1" applyBorder="1"/>
    <xf numFmtId="0" fontId="0" fillId="0" borderId="12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1" fillId="0" borderId="0" xfId="5"/>
    <xf numFmtId="0" fontId="16" fillId="0" borderId="0" xfId="5" applyFont="1"/>
    <xf numFmtId="0" fontId="18" fillId="0" borderId="0" xfId="5" applyFont="1"/>
    <xf numFmtId="0" fontId="19" fillId="0" borderId="0" xfId="5" applyFont="1"/>
    <xf numFmtId="0" fontId="1" fillId="0" borderId="3" xfId="5" applyBorder="1" applyAlignment="1">
      <alignment horizontal="center"/>
    </xf>
    <xf numFmtId="0" fontId="1" fillId="0" borderId="4" xfId="5" applyBorder="1" applyAlignment="1">
      <alignment horizontal="center"/>
    </xf>
    <xf numFmtId="0" fontId="1" fillId="0" borderId="5" xfId="5" applyBorder="1" applyAlignment="1">
      <alignment horizontal="center"/>
    </xf>
    <xf numFmtId="0" fontId="1" fillId="0" borderId="0" xfId="5" applyAlignment="1">
      <alignment horizontal="center" vertical="center"/>
    </xf>
    <xf numFmtId="0" fontId="1" fillId="0" borderId="0" xfId="5" applyAlignment="1">
      <alignment horizontal="center"/>
    </xf>
    <xf numFmtId="0" fontId="1" fillId="0" borderId="8" xfId="5" applyBorder="1" applyAlignment="1">
      <alignment horizontal="center" vertical="center"/>
    </xf>
    <xf numFmtId="0" fontId="1" fillId="0" borderId="9" xfId="5" applyBorder="1" applyAlignment="1">
      <alignment horizontal="center" vertical="center"/>
    </xf>
    <xf numFmtId="0" fontId="1" fillId="0" borderId="7" xfId="5" applyBorder="1" applyAlignment="1">
      <alignment horizontal="center" vertical="center"/>
    </xf>
    <xf numFmtId="0" fontId="1" fillId="0" borderId="1" xfId="5" applyBorder="1" applyAlignment="1">
      <alignment horizontal="center"/>
    </xf>
    <xf numFmtId="0" fontId="1" fillId="0" borderId="2" xfId="5" applyBorder="1" applyAlignment="1">
      <alignment horizontal="center"/>
    </xf>
    <xf numFmtId="0" fontId="1" fillId="0" borderId="6" xfId="5" applyBorder="1" applyAlignment="1">
      <alignment horizontal="center" vertical="center"/>
    </xf>
    <xf numFmtId="0" fontId="8" fillId="0" borderId="6" xfId="5" applyFont="1" applyBorder="1" applyAlignment="1">
      <alignment horizontal="center" vertical="center"/>
    </xf>
    <xf numFmtId="0" fontId="1" fillId="0" borderId="1" xfId="5" applyBorder="1" applyAlignment="1">
      <alignment horizontal="center" vertical="center"/>
    </xf>
    <xf numFmtId="0" fontId="1" fillId="0" borderId="2" xfId="5" applyBorder="1" applyAlignment="1">
      <alignment horizontal="center" vertical="center"/>
    </xf>
    <xf numFmtId="0" fontId="1" fillId="0" borderId="13" xfId="5" applyBorder="1"/>
    <xf numFmtId="0" fontId="1" fillId="2" borderId="9" xfId="5" applyFill="1" applyBorder="1" applyAlignment="1">
      <alignment horizontal="center" vertical="center"/>
    </xf>
    <xf numFmtId="0" fontId="1" fillId="2" borderId="7" xfId="5" applyFill="1" applyBorder="1" applyAlignment="1">
      <alignment horizontal="center" vertical="center"/>
    </xf>
    <xf numFmtId="0" fontId="1" fillId="0" borderId="14" xfId="5" applyBorder="1"/>
    <xf numFmtId="0" fontId="1" fillId="0" borderId="13" xfId="5" applyBorder="1" applyAlignment="1">
      <alignment horizontal="center" vertical="center"/>
    </xf>
    <xf numFmtId="0" fontId="1" fillId="0" borderId="14" xfId="5" applyBorder="1" applyAlignment="1">
      <alignment horizontal="center" vertical="center"/>
    </xf>
    <xf numFmtId="0" fontId="1" fillId="2" borderId="0" xfId="5" applyFill="1" applyAlignment="1">
      <alignment horizontal="center" vertical="center"/>
    </xf>
    <xf numFmtId="0" fontId="1" fillId="2" borderId="2" xfId="5" applyFill="1" applyBorder="1" applyAlignment="1">
      <alignment horizontal="center" vertical="center"/>
    </xf>
    <xf numFmtId="0" fontId="1" fillId="0" borderId="3" xfId="5" applyBorder="1"/>
    <xf numFmtId="0" fontId="1" fillId="0" borderId="3" xfId="5" applyBorder="1" applyAlignment="1">
      <alignment horizontal="center" vertical="center"/>
    </xf>
    <xf numFmtId="0" fontId="1" fillId="0" borderId="4" xfId="5" applyBorder="1" applyAlignment="1">
      <alignment horizontal="center" vertical="center"/>
    </xf>
    <xf numFmtId="0" fontId="1" fillId="0" borderId="5" xfId="5" applyBorder="1" applyAlignment="1">
      <alignment horizontal="center" vertical="center"/>
    </xf>
    <xf numFmtId="0" fontId="1" fillId="0" borderId="10" xfId="5" applyBorder="1" applyAlignment="1">
      <alignment horizontal="center" vertical="center"/>
    </xf>
    <xf numFmtId="0" fontId="1" fillId="0" borderId="11" xfId="5" applyBorder="1" applyAlignment="1">
      <alignment horizontal="center" vertical="center"/>
    </xf>
    <xf numFmtId="0" fontId="1" fillId="0" borderId="12" xfId="5" applyBorder="1" applyAlignment="1">
      <alignment horizontal="center" vertical="center"/>
    </xf>
    <xf numFmtId="0" fontId="1" fillId="0" borderId="9" xfId="5" applyBorder="1" applyAlignment="1">
      <alignment horizontal="center"/>
    </xf>
    <xf numFmtId="0" fontId="1" fillId="2" borderId="13" xfId="5" applyFill="1" applyBorder="1" applyAlignment="1">
      <alignment horizontal="center"/>
    </xf>
    <xf numFmtId="0" fontId="1" fillId="0" borderId="7" xfId="5" applyBorder="1" applyAlignment="1">
      <alignment horizontal="center"/>
    </xf>
    <xf numFmtId="0" fontId="1" fillId="2" borderId="14" xfId="5" applyFill="1" applyBorder="1" applyAlignment="1">
      <alignment horizontal="center"/>
    </xf>
    <xf numFmtId="0" fontId="8" fillId="0" borderId="14" xfId="5" applyFont="1" applyBorder="1" applyAlignment="1">
      <alignment horizontal="center" vertical="center"/>
    </xf>
    <xf numFmtId="0" fontId="8" fillId="0" borderId="1" xfId="5" applyFont="1" applyBorder="1" applyAlignment="1">
      <alignment horizontal="center" vertical="center"/>
    </xf>
    <xf numFmtId="0" fontId="8" fillId="0" borderId="15" xfId="5" applyFont="1" applyBorder="1" applyAlignment="1">
      <alignment horizontal="center" vertical="center"/>
    </xf>
    <xf numFmtId="0" fontId="1" fillId="0" borderId="15" xfId="5" applyBorder="1" applyAlignment="1">
      <alignment horizontal="center" vertical="center"/>
    </xf>
    <xf numFmtId="0" fontId="1" fillId="2" borderId="15" xfId="5" applyFill="1" applyBorder="1" applyAlignment="1">
      <alignment horizontal="center"/>
    </xf>
    <xf numFmtId="0" fontId="1" fillId="0" borderId="0" xfId="5" applyBorder="1" applyAlignment="1">
      <alignment horizontal="center" vertical="center"/>
    </xf>
    <xf numFmtId="16" fontId="0" fillId="0" borderId="0" xfId="0" applyNumberFormat="1"/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3" fillId="0" borderId="4" xfId="1" applyFill="1" applyBorder="1"/>
    <xf numFmtId="0" fontId="0" fillId="0" borderId="13" xfId="0" applyBorder="1" applyAlignment="1">
      <alignment horizontal="center"/>
    </xf>
    <xf numFmtId="0" fontId="5" fillId="0" borderId="6" xfId="0" applyFont="1" applyBorder="1" applyAlignment="1">
      <alignment horizontal="center" vertical="center" wrapText="1"/>
    </xf>
    <xf numFmtId="167" fontId="3" fillId="0" borderId="14" xfId="0" applyNumberFormat="1" applyFont="1" applyBorder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3" fillId="0" borderId="10" xfId="0" applyFont="1" applyBorder="1" applyAlignment="1">
      <alignment horizontal="center"/>
    </xf>
    <xf numFmtId="0" fontId="3" fillId="0" borderId="11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7" xfId="0" applyBorder="1" applyAlignment="1">
      <alignment horizontal="center"/>
    </xf>
    <xf numFmtId="0" fontId="3" fillId="0" borderId="12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5" fillId="0" borderId="6" xfId="0" applyFont="1" applyBorder="1" applyAlignment="1">
      <alignment horizontal="center" vertical="center"/>
    </xf>
    <xf numFmtId="0" fontId="5" fillId="9" borderId="6" xfId="0" applyFont="1" applyFill="1" applyBorder="1" applyAlignment="1">
      <alignment horizontal="center"/>
    </xf>
    <xf numFmtId="0" fontId="3" fillId="0" borderId="8" xfId="0" applyFont="1" applyBorder="1" applyAlignment="1">
      <alignment horizontal="center"/>
    </xf>
    <xf numFmtId="0" fontId="3" fillId="0" borderId="9" xfId="0" applyFont="1" applyBorder="1" applyAlignment="1">
      <alignment horizontal="center"/>
    </xf>
    <xf numFmtId="0" fontId="3" fillId="0" borderId="7" xfId="0" applyFont="1" applyBorder="1" applyAlignment="1">
      <alignment horizontal="center"/>
    </xf>
    <xf numFmtId="0" fontId="8" fillId="0" borderId="3" xfId="5" applyFont="1" applyBorder="1" applyAlignment="1">
      <alignment horizontal="center"/>
    </xf>
    <xf numFmtId="0" fontId="8" fillId="0" borderId="4" xfId="5" applyFont="1" applyBorder="1" applyAlignment="1">
      <alignment horizontal="center"/>
    </xf>
    <xf numFmtId="0" fontId="8" fillId="0" borderId="5" xfId="5" applyFont="1" applyBorder="1" applyAlignment="1">
      <alignment horizontal="center"/>
    </xf>
    <xf numFmtId="0" fontId="16" fillId="0" borderId="6" xfId="5" applyFont="1" applyBorder="1" applyAlignment="1">
      <alignment horizontal="center" vertical="center"/>
    </xf>
    <xf numFmtId="0" fontId="20" fillId="0" borderId="10" xfId="5" applyFont="1" applyBorder="1" applyAlignment="1">
      <alignment horizontal="center"/>
    </xf>
    <xf numFmtId="0" fontId="20" fillId="0" borderId="11" xfId="5" applyFont="1" applyBorder="1" applyAlignment="1">
      <alignment horizontal="center"/>
    </xf>
    <xf numFmtId="0" fontId="20" fillId="0" borderId="12" xfId="5" applyFont="1" applyBorder="1" applyAlignment="1">
      <alignment horizontal="center"/>
    </xf>
    <xf numFmtId="0" fontId="19" fillId="0" borderId="11" xfId="5" applyFont="1" applyBorder="1" applyAlignment="1">
      <alignment horizontal="center"/>
    </xf>
    <xf numFmtId="0" fontId="19" fillId="0" borderId="12" xfId="5" applyFont="1" applyBorder="1" applyAlignment="1">
      <alignment horizontal="center"/>
    </xf>
    <xf numFmtId="0" fontId="16" fillId="0" borderId="11" xfId="5" applyFont="1" applyBorder="1" applyAlignment="1">
      <alignment horizontal="center" vertical="center"/>
    </xf>
    <xf numFmtId="0" fontId="16" fillId="0" borderId="12" xfId="5" applyFont="1" applyBorder="1" applyAlignment="1">
      <alignment horizontal="center" vertical="center"/>
    </xf>
    <xf numFmtId="0" fontId="8" fillId="0" borderId="13" xfId="5" applyFont="1" applyBorder="1" applyAlignment="1">
      <alignment horizontal="center" vertical="center"/>
    </xf>
    <xf numFmtId="0" fontId="8" fillId="0" borderId="15" xfId="5" applyFont="1" applyBorder="1" applyAlignment="1">
      <alignment horizontal="center" vertical="center"/>
    </xf>
    <xf numFmtId="0" fontId="16" fillId="0" borderId="10" xfId="5" applyFont="1" applyBorder="1" applyAlignment="1">
      <alignment horizontal="center" vertical="center"/>
    </xf>
    <xf numFmtId="0" fontId="20" fillId="0" borderId="10" xfId="5" applyFont="1" applyBorder="1" applyAlignment="1">
      <alignment horizontal="center" vertical="center"/>
    </xf>
    <xf numFmtId="0" fontId="20" fillId="0" borderId="11" xfId="5" applyFont="1" applyBorder="1" applyAlignment="1">
      <alignment horizontal="center" vertical="center"/>
    </xf>
    <xf numFmtId="0" fontId="20" fillId="0" borderId="12" xfId="5" applyFont="1" applyBorder="1" applyAlignment="1">
      <alignment horizontal="center" vertical="center"/>
    </xf>
    <xf numFmtId="0" fontId="16" fillId="0" borderId="13" xfId="5" applyFont="1" applyBorder="1" applyAlignment="1">
      <alignment horizontal="center" vertical="center"/>
    </xf>
    <xf numFmtId="0" fontId="16" fillId="0" borderId="15" xfId="5" applyFont="1" applyBorder="1" applyAlignment="1">
      <alignment horizontal="center" vertical="center"/>
    </xf>
    <xf numFmtId="0" fontId="16" fillId="0" borderId="10" xfId="5" applyFont="1" applyBorder="1" applyAlignment="1">
      <alignment horizontal="center"/>
    </xf>
    <xf numFmtId="0" fontId="16" fillId="0" borderId="11" xfId="5" applyFont="1" applyBorder="1" applyAlignment="1">
      <alignment horizontal="center"/>
    </xf>
    <xf numFmtId="0" fontId="16" fillId="0" borderId="12" xfId="5" applyFont="1" applyBorder="1" applyAlignment="1">
      <alignment horizontal="center"/>
    </xf>
    <xf numFmtId="0" fontId="17" fillId="7" borderId="6" xfId="5" applyFont="1" applyFill="1" applyBorder="1" applyAlignment="1">
      <alignment horizontal="center"/>
    </xf>
    <xf numFmtId="0" fontId="17" fillId="8" borderId="6" xfId="5" applyFont="1" applyFill="1" applyBorder="1" applyAlignment="1">
      <alignment horizontal="center"/>
    </xf>
    <xf numFmtId="0" fontId="20" fillId="0" borderId="3" xfId="5" applyFont="1" applyBorder="1" applyAlignment="1">
      <alignment horizontal="center"/>
    </xf>
    <xf numFmtId="0" fontId="20" fillId="0" borderId="4" xfId="5" applyFont="1" applyBorder="1" applyAlignment="1">
      <alignment horizontal="center"/>
    </xf>
    <xf numFmtId="0" fontId="20" fillId="0" borderId="5" xfId="5" applyFont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</cellXfs>
  <cellStyles count="6">
    <cellStyle name="Normal 2" xfId="1" xr:uid="{00000000-0005-0000-0000-000000000000}"/>
    <cellStyle name="Normale" xfId="0" builtinId="0"/>
    <cellStyle name="Normale 2" xfId="2" xr:uid="{00000000-0005-0000-0000-000002000000}"/>
    <cellStyle name="Normale 3" xfId="5" xr:uid="{A41B6BC4-41CA-40D0-8DF0-67FAF63455D8}"/>
    <cellStyle name="Normale_2010-10-25-Bianchetti-SABR" xfId="3" xr:uid="{00000000-0005-0000-0000-000003000000}"/>
    <cellStyle name="Percentuale" xfId="4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g"/><Relationship Id="rId3" Type="http://schemas.openxmlformats.org/officeDocument/2006/relationships/image" Target="../media/image21.jpg"/><Relationship Id="rId7" Type="http://schemas.openxmlformats.org/officeDocument/2006/relationships/image" Target="../media/image23.jpg"/><Relationship Id="rId2" Type="http://schemas.openxmlformats.org/officeDocument/2006/relationships/image" Target="../media/image20.jpg"/><Relationship Id="rId1" Type="http://schemas.openxmlformats.org/officeDocument/2006/relationships/image" Target="../media/image19.jpg"/><Relationship Id="rId6" Type="http://schemas.openxmlformats.org/officeDocument/2006/relationships/image" Target="../media/image18.jpg"/><Relationship Id="rId5" Type="http://schemas.openxmlformats.org/officeDocument/2006/relationships/image" Target="../media/image17.jpg"/><Relationship Id="rId4" Type="http://schemas.openxmlformats.org/officeDocument/2006/relationships/image" Target="../media/image22.jp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jpg"/><Relationship Id="rId1" Type="http://schemas.openxmlformats.org/officeDocument/2006/relationships/image" Target="../media/image25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g"/><Relationship Id="rId1" Type="http://schemas.openxmlformats.org/officeDocument/2006/relationships/image" Target="../media/image6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g"/><Relationship Id="rId2" Type="http://schemas.openxmlformats.org/officeDocument/2006/relationships/image" Target="../media/image11.jpg"/><Relationship Id="rId1" Type="http://schemas.openxmlformats.org/officeDocument/2006/relationships/image" Target="../media/image10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g"/><Relationship Id="rId2" Type="http://schemas.openxmlformats.org/officeDocument/2006/relationships/image" Target="../media/image14.jpg"/><Relationship Id="rId1" Type="http://schemas.openxmlformats.org/officeDocument/2006/relationships/image" Target="../media/image13.jpg"/><Relationship Id="rId6" Type="http://schemas.openxmlformats.org/officeDocument/2006/relationships/image" Target="../media/image18.jpg"/><Relationship Id="rId5" Type="http://schemas.openxmlformats.org/officeDocument/2006/relationships/image" Target="../media/image17.jpg"/><Relationship Id="rId4" Type="http://schemas.openxmlformats.org/officeDocument/2006/relationships/image" Target="../media/image1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2720</xdr:colOff>
      <xdr:row>0</xdr:row>
      <xdr:rowOff>0</xdr:rowOff>
    </xdr:from>
    <xdr:to>
      <xdr:col>25</xdr:col>
      <xdr:colOff>229625</xdr:colOff>
      <xdr:row>35</xdr:row>
      <xdr:rowOff>0</xdr:rowOff>
    </xdr:to>
    <xdr:pic>
      <xdr:nvPicPr>
        <xdr:cNvPr id="3" name="Immagine 2">
          <a:extLst>
            <a:ext uri="{FF2B5EF4-FFF2-40B4-BE49-F238E27FC236}">
              <a16:creationId xmlns:a16="http://schemas.microsoft.com/office/drawing/2014/main" id="{888BD10D-6470-456B-8C49-6FD467A5B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4220" y="0"/>
          <a:ext cx="6932505" cy="5867400"/>
        </a:xfrm>
        <a:prstGeom prst="rect">
          <a:avLst/>
        </a:prstGeom>
      </xdr:spPr>
    </xdr:pic>
    <xdr:clientData/>
  </xdr:twoCellAnchor>
  <xdr:twoCellAnchor editAs="oneCell">
    <xdr:from>
      <xdr:col>13</xdr:col>
      <xdr:colOff>563880</xdr:colOff>
      <xdr:row>34</xdr:row>
      <xdr:rowOff>152400</xdr:rowOff>
    </xdr:from>
    <xdr:to>
      <xdr:col>25</xdr:col>
      <xdr:colOff>228600</xdr:colOff>
      <xdr:row>43</xdr:row>
      <xdr:rowOff>79771</xdr:rowOff>
    </xdr:to>
    <xdr:pic>
      <xdr:nvPicPr>
        <xdr:cNvPr id="4" name="Immagine 3">
          <a:extLst>
            <a:ext uri="{FF2B5EF4-FFF2-40B4-BE49-F238E27FC236}">
              <a16:creationId xmlns:a16="http://schemas.microsoft.com/office/drawing/2014/main" id="{A7191CD2-C37D-4916-AAA4-0BC729807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5780" y="5852160"/>
          <a:ext cx="6979920" cy="143613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13607</xdr:colOff>
      <xdr:row>1</xdr:row>
      <xdr:rowOff>0</xdr:rowOff>
    </xdr:from>
    <xdr:to>
      <xdr:col>29</xdr:col>
      <xdr:colOff>0</xdr:colOff>
      <xdr:row>21</xdr:row>
      <xdr:rowOff>0</xdr:rowOff>
    </xdr:to>
    <xdr:pic>
      <xdr:nvPicPr>
        <xdr:cNvPr id="3" name="Immagine 2">
          <a:extLst>
            <a:ext uri="{FF2B5EF4-FFF2-40B4-BE49-F238E27FC236}">
              <a16:creationId xmlns:a16="http://schemas.microsoft.com/office/drawing/2014/main" id="{23EB0A76-A50C-4901-AE6A-150937D8F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23121" y="163286"/>
          <a:ext cx="6343650" cy="326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27213</xdr:colOff>
      <xdr:row>22</xdr:row>
      <xdr:rowOff>13607</xdr:rowOff>
    </xdr:from>
    <xdr:to>
      <xdr:col>29</xdr:col>
      <xdr:colOff>10886</xdr:colOff>
      <xdr:row>42</xdr:row>
      <xdr:rowOff>1</xdr:rowOff>
    </xdr:to>
    <xdr:pic>
      <xdr:nvPicPr>
        <xdr:cNvPr id="5" name="Immagine 4">
          <a:extLst>
            <a:ext uri="{FF2B5EF4-FFF2-40B4-BE49-F238E27FC236}">
              <a16:creationId xmlns:a16="http://schemas.microsoft.com/office/drawing/2014/main" id="{F13A69A6-FBC9-4115-813C-015249DDC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36727" y="3605893"/>
          <a:ext cx="6340930" cy="3252108"/>
        </a:xfrm>
        <a:prstGeom prst="rect">
          <a:avLst/>
        </a:prstGeom>
      </xdr:spPr>
    </xdr:pic>
    <xdr:clientData/>
  </xdr:twoCellAnchor>
  <xdr:twoCellAnchor editAs="oneCell">
    <xdr:from>
      <xdr:col>18</xdr:col>
      <xdr:colOff>27214</xdr:colOff>
      <xdr:row>43</xdr:row>
      <xdr:rowOff>0</xdr:rowOff>
    </xdr:from>
    <xdr:to>
      <xdr:col>28</xdr:col>
      <xdr:colOff>533400</xdr:colOff>
      <xdr:row>62</xdr:row>
      <xdr:rowOff>152400</xdr:rowOff>
    </xdr:to>
    <xdr:pic>
      <xdr:nvPicPr>
        <xdr:cNvPr id="14" name="Immagine 13">
          <a:extLst>
            <a:ext uri="{FF2B5EF4-FFF2-40B4-BE49-F238E27FC236}">
              <a16:creationId xmlns:a16="http://schemas.microsoft.com/office/drawing/2014/main" id="{C4A680B6-1AAB-4797-AB2B-8FC34BEC4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36728" y="10450286"/>
          <a:ext cx="6308272" cy="3254828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64</xdr:row>
      <xdr:rowOff>0</xdr:rowOff>
    </xdr:from>
    <xdr:to>
      <xdr:col>28</xdr:col>
      <xdr:colOff>271235</xdr:colOff>
      <xdr:row>84</xdr:row>
      <xdr:rowOff>32657</xdr:rowOff>
    </xdr:to>
    <xdr:pic>
      <xdr:nvPicPr>
        <xdr:cNvPr id="8" name="Immagine 7">
          <a:extLst>
            <a:ext uri="{FF2B5EF4-FFF2-40B4-BE49-F238E27FC236}">
              <a16:creationId xmlns:a16="http://schemas.microsoft.com/office/drawing/2014/main" id="{A41D2002-155D-4BBE-880E-E463CD9EC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9515" y="10450286"/>
          <a:ext cx="6073320" cy="329837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137</xdr:row>
      <xdr:rowOff>0</xdr:rowOff>
    </xdr:from>
    <xdr:to>
      <xdr:col>27</xdr:col>
      <xdr:colOff>97971</xdr:colOff>
      <xdr:row>154</xdr:row>
      <xdr:rowOff>159732</xdr:rowOff>
    </xdr:to>
    <xdr:pic>
      <xdr:nvPicPr>
        <xdr:cNvPr id="11" name="Immagine 10">
          <a:extLst>
            <a:ext uri="{FF2B5EF4-FFF2-40B4-BE49-F238E27FC236}">
              <a16:creationId xmlns:a16="http://schemas.microsoft.com/office/drawing/2014/main" id="{6E179A2A-E77A-404C-A7A8-42B184838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9514" y="14205857"/>
          <a:ext cx="5344886" cy="293558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137</xdr:row>
      <xdr:rowOff>1</xdr:rowOff>
    </xdr:from>
    <xdr:to>
      <xdr:col>37</xdr:col>
      <xdr:colOff>71059</xdr:colOff>
      <xdr:row>154</xdr:row>
      <xdr:rowOff>141516</xdr:rowOff>
    </xdr:to>
    <xdr:pic>
      <xdr:nvPicPr>
        <xdr:cNvPr id="15" name="Immagine 14">
          <a:extLst>
            <a:ext uri="{FF2B5EF4-FFF2-40B4-BE49-F238E27FC236}">
              <a16:creationId xmlns:a16="http://schemas.microsoft.com/office/drawing/2014/main" id="{8B24C1A1-24C3-4C24-81EF-28492F824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11600" y="14205858"/>
          <a:ext cx="5328859" cy="2917372"/>
        </a:xfrm>
        <a:prstGeom prst="rect">
          <a:avLst/>
        </a:prstGeom>
      </xdr:spPr>
    </xdr:pic>
    <xdr:clientData/>
  </xdr:twoCellAnchor>
  <xdr:twoCellAnchor editAs="oneCell">
    <xdr:from>
      <xdr:col>13</xdr:col>
      <xdr:colOff>609599</xdr:colOff>
      <xdr:row>85</xdr:row>
      <xdr:rowOff>1</xdr:rowOff>
    </xdr:from>
    <xdr:to>
      <xdr:col>26</xdr:col>
      <xdr:colOff>96370</xdr:colOff>
      <xdr:row>108</xdr:row>
      <xdr:rowOff>161365</xdr:rowOff>
    </xdr:to>
    <xdr:pic>
      <xdr:nvPicPr>
        <xdr:cNvPr id="9" name="Immagine 8">
          <a:extLst>
            <a:ext uri="{FF2B5EF4-FFF2-40B4-BE49-F238E27FC236}">
              <a16:creationId xmlns:a16="http://schemas.microsoft.com/office/drawing/2014/main" id="{903A2A85-3452-454D-9D16-CEDAA4FD8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5799" y="167641"/>
          <a:ext cx="7297271" cy="401708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110</xdr:row>
      <xdr:rowOff>1</xdr:rowOff>
    </xdr:from>
    <xdr:to>
      <xdr:col>26</xdr:col>
      <xdr:colOff>120575</xdr:colOff>
      <xdr:row>134</xdr:row>
      <xdr:rowOff>26895</xdr:rowOff>
    </xdr:to>
    <xdr:pic>
      <xdr:nvPicPr>
        <xdr:cNvPr id="10" name="Immagine 9">
          <a:extLst>
            <a:ext uri="{FF2B5EF4-FFF2-40B4-BE49-F238E27FC236}">
              <a16:creationId xmlns:a16="http://schemas.microsoft.com/office/drawing/2014/main" id="{DCEB2546-CC09-48D5-B9A3-40A9CD243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5800" y="4358641"/>
          <a:ext cx="7306235" cy="405025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35</xdr:col>
      <xdr:colOff>602426</xdr:colOff>
      <xdr:row>2</xdr:row>
      <xdr:rowOff>0</xdr:rowOff>
    </xdr:from>
    <xdr:to>
      <xdr:col>43</xdr:col>
      <xdr:colOff>0</xdr:colOff>
      <xdr:row>20</xdr:row>
      <xdr:rowOff>176892</xdr:rowOff>
    </xdr:to>
    <xdr:sp macro="" textlink="">
      <xdr:nvSpPr>
        <xdr:cNvPr id="6" name="CasellaDiTesto 5">
          <a:extLst>
            <a:ext uri="{FF2B5EF4-FFF2-40B4-BE49-F238E27FC236}">
              <a16:creationId xmlns:a16="http://schemas.microsoft.com/office/drawing/2014/main" id="{5D9C83CF-08A1-421A-80E0-DFEE3DC4AE85}"/>
            </a:ext>
          </a:extLst>
        </xdr:cNvPr>
        <xdr:cNvSpPr txBox="1"/>
      </xdr:nvSpPr>
      <xdr:spPr>
        <a:xfrm>
          <a:off x="29863226" y="428625"/>
          <a:ext cx="4274374" cy="360589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1600"/>
            <a:t>The market quotes swaption straddles as the sum of ATM payer + ATM receiver physical settled swaptions. Since these swaptions have the same value, we can obtain the individual ATM payer (or equivalently</a:t>
          </a:r>
          <a:r>
            <a:rPr lang="it-IT" sz="1600" baseline="0"/>
            <a:t> receiver) physically settled premiums from the quoted market premium divided by 2. </a:t>
          </a:r>
        </a:p>
        <a:p>
          <a:endParaRPr lang="it-IT" sz="1600" baseline="0"/>
        </a:p>
        <a:p>
          <a:r>
            <a:rPr lang="it-IT" sz="1600" baseline="0"/>
            <a:t>Yellow values enters in the swaption cube below.</a:t>
          </a:r>
          <a:endParaRPr lang="it-IT" sz="1600"/>
        </a:p>
      </xdr:txBody>
    </xdr:sp>
    <xdr:clientData/>
  </xdr:twoCellAnchor>
  <xdr:twoCellAnchor editAs="oneCell">
    <xdr:from>
      <xdr:col>36</xdr:col>
      <xdr:colOff>21030</xdr:colOff>
      <xdr:row>25</xdr:row>
      <xdr:rowOff>30926</xdr:rowOff>
    </xdr:from>
    <xdr:to>
      <xdr:col>42</xdr:col>
      <xdr:colOff>592527</xdr:colOff>
      <xdr:row>42</xdr:row>
      <xdr:rowOff>13609</xdr:rowOff>
    </xdr:to>
    <xdr:pic>
      <xdr:nvPicPr>
        <xdr:cNvPr id="7" name="Immagine 6">
          <a:extLst>
            <a:ext uri="{FF2B5EF4-FFF2-40B4-BE49-F238E27FC236}">
              <a16:creationId xmlns:a16="http://schemas.microsoft.com/office/drawing/2014/main" id="{2D644E46-6F3B-4852-B425-1FFEFAC5D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91430" y="4841051"/>
          <a:ext cx="4229097" cy="3221183"/>
        </a:xfrm>
        <a:prstGeom prst="rect">
          <a:avLst/>
        </a:prstGeom>
      </xdr:spPr>
    </xdr:pic>
    <xdr:clientData/>
  </xdr:twoCellAnchor>
  <xdr:twoCellAnchor>
    <xdr:from>
      <xdr:col>36</xdr:col>
      <xdr:colOff>0</xdr:colOff>
      <xdr:row>22</xdr:row>
      <xdr:rowOff>155863</xdr:rowOff>
    </xdr:from>
    <xdr:to>
      <xdr:col>43</xdr:col>
      <xdr:colOff>0</xdr:colOff>
      <xdr:row>25</xdr:row>
      <xdr:rowOff>0</xdr:rowOff>
    </xdr:to>
    <xdr:sp macro="" textlink="">
      <xdr:nvSpPr>
        <xdr:cNvPr id="8" name="CasellaDiTesto 7">
          <a:extLst>
            <a:ext uri="{FF2B5EF4-FFF2-40B4-BE49-F238E27FC236}">
              <a16:creationId xmlns:a16="http://schemas.microsoft.com/office/drawing/2014/main" id="{F1886B4B-265E-41A1-B3B4-86D96E3F0873}"/>
            </a:ext>
          </a:extLst>
        </xdr:cNvPr>
        <xdr:cNvSpPr txBox="1"/>
      </xdr:nvSpPr>
      <xdr:spPr>
        <a:xfrm>
          <a:off x="29870400" y="4394488"/>
          <a:ext cx="4267200" cy="41563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1600"/>
            <a:t>Given the below definition of collar and strangle</a:t>
          </a:r>
        </a:p>
      </xdr:txBody>
    </xdr:sp>
    <xdr:clientData/>
  </xdr:twoCellAnchor>
  <xdr:twoCellAnchor>
    <xdr:from>
      <xdr:col>36</xdr:col>
      <xdr:colOff>1</xdr:colOff>
      <xdr:row>42</xdr:row>
      <xdr:rowOff>54430</xdr:rowOff>
    </xdr:from>
    <xdr:to>
      <xdr:col>42</xdr:col>
      <xdr:colOff>588818</xdr:colOff>
      <xdr:row>48</xdr:row>
      <xdr:rowOff>13607</xdr:rowOff>
    </xdr:to>
    <xdr:sp macro="" textlink="">
      <xdr:nvSpPr>
        <xdr:cNvPr id="9" name="CasellaDiTesto 8">
          <a:extLst>
            <a:ext uri="{FF2B5EF4-FFF2-40B4-BE49-F238E27FC236}">
              <a16:creationId xmlns:a16="http://schemas.microsoft.com/office/drawing/2014/main" id="{2F26EAFE-415E-4C55-B713-325B5D96DA89}"/>
            </a:ext>
          </a:extLst>
        </xdr:cNvPr>
        <xdr:cNvSpPr txBox="1"/>
      </xdr:nvSpPr>
      <xdr:spPr>
        <a:xfrm>
          <a:off x="29870401" y="8103055"/>
          <a:ext cx="4246417" cy="110217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1600"/>
            <a:t>and solving for</a:t>
          </a:r>
          <a:r>
            <a:rPr lang="it-IT" sz="1600" baseline="0"/>
            <a:t> ITM/OTM swaption prices (it's a system of two equations-two unkonwns) leads to the result below, implemented in the table on the left. </a:t>
          </a:r>
          <a:endParaRPr lang="it-IT" sz="1600"/>
        </a:p>
      </xdr:txBody>
    </xdr:sp>
    <xdr:clientData/>
  </xdr:twoCellAnchor>
  <xdr:twoCellAnchor editAs="oneCell">
    <xdr:from>
      <xdr:col>35</xdr:col>
      <xdr:colOff>204107</xdr:colOff>
      <xdr:row>48</xdr:row>
      <xdr:rowOff>23196</xdr:rowOff>
    </xdr:from>
    <xdr:to>
      <xdr:col>43</xdr:col>
      <xdr:colOff>449036</xdr:colOff>
      <xdr:row>63</xdr:row>
      <xdr:rowOff>159576</xdr:rowOff>
    </xdr:to>
    <xdr:pic>
      <xdr:nvPicPr>
        <xdr:cNvPr id="10" name="Immagine 9">
          <a:extLst>
            <a:ext uri="{FF2B5EF4-FFF2-40B4-BE49-F238E27FC236}">
              <a16:creationId xmlns:a16="http://schemas.microsoft.com/office/drawing/2014/main" id="{69C8B844-5C09-4E1A-ADDD-5A0AAA3CD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464907" y="9214821"/>
          <a:ext cx="5121729" cy="299388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</xdr:colOff>
      <xdr:row>2</xdr:row>
      <xdr:rowOff>0</xdr:rowOff>
    </xdr:from>
    <xdr:to>
      <xdr:col>21</xdr:col>
      <xdr:colOff>381001</xdr:colOff>
      <xdr:row>19</xdr:row>
      <xdr:rowOff>126645</xdr:rowOff>
    </xdr:to>
    <xdr:pic>
      <xdr:nvPicPr>
        <xdr:cNvPr id="2" name="Immagine 1">
          <a:extLst>
            <a:ext uri="{FF2B5EF4-FFF2-40B4-BE49-F238E27FC236}">
              <a16:creationId xmlns:a16="http://schemas.microsoft.com/office/drawing/2014/main" id="{EE1C72CF-ABFC-46C2-8933-19C88DEC7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93481" y="502920"/>
          <a:ext cx="4777740" cy="2976525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20</xdr:row>
      <xdr:rowOff>0</xdr:rowOff>
    </xdr:from>
    <xdr:to>
      <xdr:col>21</xdr:col>
      <xdr:colOff>388621</xdr:colOff>
      <xdr:row>37</xdr:row>
      <xdr:rowOff>31246</xdr:rowOff>
    </xdr:to>
    <xdr:pic>
      <xdr:nvPicPr>
        <xdr:cNvPr id="5" name="Immagine 4">
          <a:extLst>
            <a:ext uri="{FF2B5EF4-FFF2-40B4-BE49-F238E27FC236}">
              <a16:creationId xmlns:a16="http://schemas.microsoft.com/office/drawing/2014/main" id="{470FC829-FF92-4949-BE81-C3CC406F9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93481" y="3520440"/>
          <a:ext cx="4785360" cy="288112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</xdr:colOff>
      <xdr:row>1</xdr:row>
      <xdr:rowOff>0</xdr:rowOff>
    </xdr:from>
    <xdr:to>
      <xdr:col>21</xdr:col>
      <xdr:colOff>381001</xdr:colOff>
      <xdr:row>18</xdr:row>
      <xdr:rowOff>126645</xdr:rowOff>
    </xdr:to>
    <xdr:pic>
      <xdr:nvPicPr>
        <xdr:cNvPr id="2" name="Immagine 1">
          <a:extLst>
            <a:ext uri="{FF2B5EF4-FFF2-40B4-BE49-F238E27FC236}">
              <a16:creationId xmlns:a16="http://schemas.microsoft.com/office/drawing/2014/main" id="{C674B84A-4E28-408D-8BBF-F81907733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9651" y="323850"/>
          <a:ext cx="4724400" cy="2879370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</xdr:row>
      <xdr:rowOff>0</xdr:rowOff>
    </xdr:from>
    <xdr:to>
      <xdr:col>21</xdr:col>
      <xdr:colOff>388621</xdr:colOff>
      <xdr:row>18</xdr:row>
      <xdr:rowOff>31246</xdr:rowOff>
    </xdr:to>
    <xdr:pic>
      <xdr:nvPicPr>
        <xdr:cNvPr id="3" name="Immagine 2">
          <a:extLst>
            <a:ext uri="{FF2B5EF4-FFF2-40B4-BE49-F238E27FC236}">
              <a16:creationId xmlns:a16="http://schemas.microsoft.com/office/drawing/2014/main" id="{11F6AF3E-8681-4ECB-B1E1-0AB3CA97D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29651" y="3238500"/>
          <a:ext cx="4732020" cy="278397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25</xdr:col>
      <xdr:colOff>53084</xdr:colOff>
      <xdr:row>26</xdr:row>
      <xdr:rowOff>26895</xdr:rowOff>
    </xdr:to>
    <xdr:pic>
      <xdr:nvPicPr>
        <xdr:cNvPr id="4" name="Immagine 3">
          <a:extLst>
            <a:ext uri="{FF2B5EF4-FFF2-40B4-BE49-F238E27FC236}">
              <a16:creationId xmlns:a16="http://schemas.microsoft.com/office/drawing/2014/main" id="{693AB7A8-DDA7-4748-B44F-7D969F793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29650" y="6153150"/>
          <a:ext cx="6834884" cy="391309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</xdr:row>
      <xdr:rowOff>170328</xdr:rowOff>
    </xdr:from>
    <xdr:to>
      <xdr:col>24</xdr:col>
      <xdr:colOff>425308</xdr:colOff>
      <xdr:row>51</xdr:row>
      <xdr:rowOff>26894</xdr:rowOff>
    </xdr:to>
    <xdr:pic>
      <xdr:nvPicPr>
        <xdr:cNvPr id="5" name="Immagine 4">
          <a:extLst>
            <a:ext uri="{FF2B5EF4-FFF2-40B4-BE49-F238E27FC236}">
              <a16:creationId xmlns:a16="http://schemas.microsoft.com/office/drawing/2014/main" id="{A01AC4FF-9650-4DC7-AB18-F1ED3DA87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29650" y="10362078"/>
          <a:ext cx="6597508" cy="37522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</xdr:row>
      <xdr:rowOff>0</xdr:rowOff>
    </xdr:from>
    <xdr:to>
      <xdr:col>24</xdr:col>
      <xdr:colOff>286871</xdr:colOff>
      <xdr:row>75</xdr:row>
      <xdr:rowOff>146810</xdr:rowOff>
    </xdr:to>
    <xdr:pic>
      <xdr:nvPicPr>
        <xdr:cNvPr id="6" name="Immagine 5">
          <a:extLst>
            <a:ext uri="{FF2B5EF4-FFF2-40B4-BE49-F238E27FC236}">
              <a16:creationId xmlns:a16="http://schemas.microsoft.com/office/drawing/2014/main" id="{9F3D5653-2B1A-4E17-BA20-7F6389D73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29650" y="14411325"/>
          <a:ext cx="6459071" cy="37091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22412</xdr:colOff>
      <xdr:row>0</xdr:row>
      <xdr:rowOff>0</xdr:rowOff>
    </xdr:from>
    <xdr:to>
      <xdr:col>26</xdr:col>
      <xdr:colOff>313944</xdr:colOff>
      <xdr:row>25</xdr:row>
      <xdr:rowOff>156165</xdr:rowOff>
    </xdr:to>
    <xdr:pic>
      <xdr:nvPicPr>
        <xdr:cNvPr id="4" name="Immagine 3">
          <a:extLst>
            <a:ext uri="{FF2B5EF4-FFF2-40B4-BE49-F238E27FC236}">
              <a16:creationId xmlns:a16="http://schemas.microsoft.com/office/drawing/2014/main" id="{FE0F283E-53C5-4BF2-8048-873E95E55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80294" y="0"/>
          <a:ext cx="7552944" cy="40782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19050</xdr:colOff>
      <xdr:row>0</xdr:row>
      <xdr:rowOff>0</xdr:rowOff>
    </xdr:from>
    <xdr:to>
      <xdr:col>24</xdr:col>
      <xdr:colOff>256794</xdr:colOff>
      <xdr:row>25</xdr:row>
      <xdr:rowOff>127635</xdr:rowOff>
    </xdr:to>
    <xdr:pic>
      <xdr:nvPicPr>
        <xdr:cNvPr id="4" name="Immagine 3">
          <a:extLst>
            <a:ext uri="{FF2B5EF4-FFF2-40B4-BE49-F238E27FC236}">
              <a16:creationId xmlns:a16="http://schemas.microsoft.com/office/drawing/2014/main" id="{791CE305-1B17-495D-8A66-AEE8DAD6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72225" y="0"/>
          <a:ext cx="7552944" cy="41757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23812</xdr:colOff>
      <xdr:row>0</xdr:row>
      <xdr:rowOff>0</xdr:rowOff>
    </xdr:from>
    <xdr:to>
      <xdr:col>25</xdr:col>
      <xdr:colOff>290131</xdr:colOff>
      <xdr:row>24</xdr:row>
      <xdr:rowOff>77724</xdr:rowOff>
    </xdr:to>
    <xdr:pic>
      <xdr:nvPicPr>
        <xdr:cNvPr id="4" name="Immagine 3">
          <a:extLst>
            <a:ext uri="{FF2B5EF4-FFF2-40B4-BE49-F238E27FC236}">
              <a16:creationId xmlns:a16="http://schemas.microsoft.com/office/drawing/2014/main" id="{C3AF679E-6147-4F43-9B3A-953B78A61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9437" y="0"/>
          <a:ext cx="7552944" cy="40782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23813</xdr:colOff>
      <xdr:row>0</xdr:row>
      <xdr:rowOff>59532</xdr:rowOff>
    </xdr:from>
    <xdr:to>
      <xdr:col>33</xdr:col>
      <xdr:colOff>265748</xdr:colOff>
      <xdr:row>24</xdr:row>
      <xdr:rowOff>88488</xdr:rowOff>
    </xdr:to>
    <xdr:pic>
      <xdr:nvPicPr>
        <xdr:cNvPr id="5" name="Immagine 4">
          <a:extLst>
            <a:ext uri="{FF2B5EF4-FFF2-40B4-BE49-F238E27FC236}">
              <a16:creationId xmlns:a16="http://schemas.microsoft.com/office/drawing/2014/main" id="{4BBC2062-017A-4D0D-B12B-66064E54C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2657" y="59532"/>
          <a:ext cx="7528560" cy="4029456"/>
        </a:xfrm>
        <a:prstGeom prst="rect">
          <a:avLst/>
        </a:prstGeom>
      </xdr:spPr>
    </xdr:pic>
    <xdr:clientData/>
  </xdr:twoCellAnchor>
  <xdr:twoCellAnchor editAs="oneCell">
    <xdr:from>
      <xdr:col>32</xdr:col>
      <xdr:colOff>428626</xdr:colOff>
      <xdr:row>0</xdr:row>
      <xdr:rowOff>0</xdr:rowOff>
    </xdr:from>
    <xdr:to>
      <xdr:col>45</xdr:col>
      <xdr:colOff>63343</xdr:colOff>
      <xdr:row>24</xdr:row>
      <xdr:rowOff>150876</xdr:rowOff>
    </xdr:to>
    <xdr:pic>
      <xdr:nvPicPr>
        <xdr:cNvPr id="7" name="Immagine 6">
          <a:extLst>
            <a:ext uri="{FF2B5EF4-FFF2-40B4-BE49-F238E27FC236}">
              <a16:creationId xmlns:a16="http://schemas.microsoft.com/office/drawing/2014/main" id="{C45FCED5-2C4B-4CA5-B384-50ABA85E8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78314" y="0"/>
          <a:ext cx="7528560" cy="415137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19051</xdr:colOff>
      <xdr:row>0</xdr:row>
      <xdr:rowOff>1</xdr:rowOff>
    </xdr:from>
    <xdr:to>
      <xdr:col>19</xdr:col>
      <xdr:colOff>586741</xdr:colOff>
      <xdr:row>24</xdr:row>
      <xdr:rowOff>24857</xdr:rowOff>
    </xdr:to>
    <xdr:pic>
      <xdr:nvPicPr>
        <xdr:cNvPr id="4" name="Immagine 3">
          <a:extLst>
            <a:ext uri="{FF2B5EF4-FFF2-40B4-BE49-F238E27FC236}">
              <a16:creationId xmlns:a16="http://schemas.microsoft.com/office/drawing/2014/main" id="{436DBB77-096E-4629-8E38-E4B16539E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5111" y="1"/>
          <a:ext cx="6854190" cy="404821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</xdr:colOff>
      <xdr:row>0</xdr:row>
      <xdr:rowOff>1</xdr:rowOff>
    </xdr:from>
    <xdr:to>
      <xdr:col>20</xdr:col>
      <xdr:colOff>222620</xdr:colOff>
      <xdr:row>25</xdr:row>
      <xdr:rowOff>1</xdr:rowOff>
    </xdr:to>
    <xdr:pic>
      <xdr:nvPicPr>
        <xdr:cNvPr id="4" name="Immagine 3">
          <a:extLst>
            <a:ext uri="{FF2B5EF4-FFF2-40B4-BE49-F238E27FC236}">
              <a16:creationId xmlns:a16="http://schemas.microsoft.com/office/drawing/2014/main" id="{08A9ED7C-D5D0-49A0-8CEF-7BA78423F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8770" y="1"/>
          <a:ext cx="7518770" cy="4191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11207</xdr:colOff>
      <xdr:row>0</xdr:row>
      <xdr:rowOff>0</xdr:rowOff>
    </xdr:from>
    <xdr:to>
      <xdr:col>29</xdr:col>
      <xdr:colOff>259976</xdr:colOff>
      <xdr:row>19</xdr:row>
      <xdr:rowOff>158659</xdr:rowOff>
    </xdr:to>
    <xdr:pic>
      <xdr:nvPicPr>
        <xdr:cNvPr id="3" name="Immagine 2">
          <a:extLst>
            <a:ext uri="{FF2B5EF4-FFF2-40B4-BE49-F238E27FC236}">
              <a16:creationId xmlns:a16="http://schemas.microsoft.com/office/drawing/2014/main" id="{613E21F9-F31D-4EDC-A82F-B5937B8A9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7560" y="0"/>
          <a:ext cx="6138581" cy="3394918"/>
        </a:xfrm>
        <a:prstGeom prst="rect">
          <a:avLst/>
        </a:prstGeom>
      </xdr:spPr>
    </xdr:pic>
    <xdr:clientData/>
  </xdr:twoCellAnchor>
  <xdr:twoCellAnchor editAs="oneCell">
    <xdr:from>
      <xdr:col>18</xdr:col>
      <xdr:colOff>11207</xdr:colOff>
      <xdr:row>22</xdr:row>
      <xdr:rowOff>11204</xdr:rowOff>
    </xdr:from>
    <xdr:to>
      <xdr:col>29</xdr:col>
      <xdr:colOff>277907</xdr:colOff>
      <xdr:row>40</xdr:row>
      <xdr:rowOff>154826</xdr:rowOff>
    </xdr:to>
    <xdr:pic>
      <xdr:nvPicPr>
        <xdr:cNvPr id="5" name="Immagine 4">
          <a:extLst>
            <a:ext uri="{FF2B5EF4-FFF2-40B4-BE49-F238E27FC236}">
              <a16:creationId xmlns:a16="http://schemas.microsoft.com/office/drawing/2014/main" id="{579A1F94-4E57-4613-9820-9A0CE4B82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7560" y="4269439"/>
          <a:ext cx="6156512" cy="320955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43</xdr:row>
      <xdr:rowOff>0</xdr:rowOff>
    </xdr:from>
    <xdr:to>
      <xdr:col>29</xdr:col>
      <xdr:colOff>224117</xdr:colOff>
      <xdr:row>62</xdr:row>
      <xdr:rowOff>5742</xdr:rowOff>
    </xdr:to>
    <xdr:pic>
      <xdr:nvPicPr>
        <xdr:cNvPr id="6" name="Immagine 5">
          <a:extLst>
            <a:ext uri="{FF2B5EF4-FFF2-40B4-BE49-F238E27FC236}">
              <a16:creationId xmlns:a16="http://schemas.microsoft.com/office/drawing/2014/main" id="{7ACB4095-63C7-4AFA-BB11-E0E44E268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6353" y="8346141"/>
          <a:ext cx="6113929" cy="324200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11206</xdr:colOff>
      <xdr:row>0</xdr:row>
      <xdr:rowOff>152401</xdr:rowOff>
    </xdr:from>
    <xdr:to>
      <xdr:col>28</xdr:col>
      <xdr:colOff>598714</xdr:colOff>
      <xdr:row>20</xdr:row>
      <xdr:rowOff>105655</xdr:rowOff>
    </xdr:to>
    <xdr:pic>
      <xdr:nvPicPr>
        <xdr:cNvPr id="3" name="Immagine 2">
          <a:extLst>
            <a:ext uri="{FF2B5EF4-FFF2-40B4-BE49-F238E27FC236}">
              <a16:creationId xmlns:a16="http://schemas.microsoft.com/office/drawing/2014/main" id="{8C07FFFA-94BA-4A30-94EF-29AE4E7D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60206" y="152401"/>
          <a:ext cx="6683508" cy="321896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29</xdr:col>
      <xdr:colOff>15595</xdr:colOff>
      <xdr:row>46</xdr:row>
      <xdr:rowOff>117</xdr:rowOff>
    </xdr:to>
    <xdr:pic>
      <xdr:nvPicPr>
        <xdr:cNvPr id="6" name="Immagine 5">
          <a:extLst>
            <a:ext uri="{FF2B5EF4-FFF2-40B4-BE49-F238E27FC236}">
              <a16:creationId xmlns:a16="http://schemas.microsoft.com/office/drawing/2014/main" id="{C6F958CE-CA1B-4962-A4D2-DFD156C2F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3592286"/>
          <a:ext cx="6721195" cy="3918974"/>
        </a:xfrm>
        <a:prstGeom prst="rect">
          <a:avLst/>
        </a:prstGeom>
      </xdr:spPr>
    </xdr:pic>
    <xdr:clientData/>
  </xdr:twoCellAnchor>
  <xdr:twoCellAnchor editAs="oneCell">
    <xdr:from>
      <xdr:col>17</xdr:col>
      <xdr:colOff>609599</xdr:colOff>
      <xdr:row>47</xdr:row>
      <xdr:rowOff>0</xdr:rowOff>
    </xdr:from>
    <xdr:to>
      <xdr:col>29</xdr:col>
      <xdr:colOff>35966</xdr:colOff>
      <xdr:row>71</xdr:row>
      <xdr:rowOff>2862</xdr:rowOff>
    </xdr:to>
    <xdr:pic>
      <xdr:nvPicPr>
        <xdr:cNvPr id="8" name="Immagine 7">
          <a:extLst>
            <a:ext uri="{FF2B5EF4-FFF2-40B4-BE49-F238E27FC236}">
              <a16:creationId xmlns:a16="http://schemas.microsoft.com/office/drawing/2014/main" id="{F47D6C9E-D368-41B4-BDBC-5CF79B318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799" y="7674429"/>
          <a:ext cx="6741567" cy="392171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72</xdr:row>
      <xdr:rowOff>0</xdr:rowOff>
    </xdr:from>
    <xdr:to>
      <xdr:col>29</xdr:col>
      <xdr:colOff>533663</xdr:colOff>
      <xdr:row>85</xdr:row>
      <xdr:rowOff>152400</xdr:rowOff>
    </xdr:to>
    <xdr:pic>
      <xdr:nvPicPr>
        <xdr:cNvPr id="10" name="Immagine 9">
          <a:extLst>
            <a:ext uri="{FF2B5EF4-FFF2-40B4-BE49-F238E27FC236}">
              <a16:creationId xmlns:a16="http://schemas.microsoft.com/office/drawing/2014/main" id="{64F20C7E-25E9-4DE5-9629-035391DDB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81765" y="12263718"/>
          <a:ext cx="7239263" cy="236668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28</xdr:col>
      <xdr:colOff>0</xdr:colOff>
      <xdr:row>109</xdr:row>
      <xdr:rowOff>76936</xdr:rowOff>
    </xdr:to>
    <xdr:pic>
      <xdr:nvPicPr>
        <xdr:cNvPr id="11" name="Immagine 10">
          <a:extLst>
            <a:ext uri="{FF2B5EF4-FFF2-40B4-BE49-F238E27FC236}">
              <a16:creationId xmlns:a16="http://schemas.microsoft.com/office/drawing/2014/main" id="{FCDC2645-4F3E-4934-BD99-E0A8E7420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17679" y="14532429"/>
          <a:ext cx="6123214" cy="3342650"/>
        </a:xfrm>
        <a:prstGeom prst="rect">
          <a:avLst/>
        </a:prstGeom>
        <a:ln>
          <a:solidFill>
            <a:schemeClr val="bg1">
              <a:lumMod val="50000"/>
            </a:schemeClr>
          </a:solidFill>
        </a:ln>
      </xdr:spPr>
    </xdr:pic>
    <xdr:clientData/>
  </xdr:twoCellAnchor>
  <xdr:twoCellAnchor editAs="oneCell">
    <xdr:from>
      <xdr:col>28</xdr:col>
      <xdr:colOff>0</xdr:colOff>
      <xdr:row>89</xdr:row>
      <xdr:rowOff>1</xdr:rowOff>
    </xdr:from>
    <xdr:to>
      <xdr:col>38</xdr:col>
      <xdr:colOff>13607</xdr:colOff>
      <xdr:row>109</xdr:row>
      <xdr:rowOff>75562</xdr:rowOff>
    </xdr:to>
    <xdr:pic>
      <xdr:nvPicPr>
        <xdr:cNvPr id="12" name="Immagine 11">
          <a:extLst>
            <a:ext uri="{FF2B5EF4-FFF2-40B4-BE49-F238E27FC236}">
              <a16:creationId xmlns:a16="http://schemas.microsoft.com/office/drawing/2014/main" id="{F9B606C7-FD56-47A4-A61C-A8EB668C0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40893" y="14532430"/>
          <a:ext cx="6136821" cy="3341275"/>
        </a:xfrm>
        <a:prstGeom prst="rect">
          <a:avLst/>
        </a:prstGeom>
        <a:ln>
          <a:solidFill>
            <a:schemeClr val="bg1">
              <a:lumMod val="50000"/>
            </a:schemeClr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Foglio1"/>
  <dimension ref="B3:B14"/>
  <sheetViews>
    <sheetView showGridLines="0" tabSelected="1" zoomScaleNormal="100" workbookViewId="0">
      <selection activeCell="B9" sqref="B9"/>
    </sheetView>
  </sheetViews>
  <sheetFormatPr defaultColWidth="9.08984375" defaultRowHeight="13" x14ac:dyDescent="0.3"/>
  <cols>
    <col min="1" max="16384" width="9.08984375" style="179"/>
  </cols>
  <sheetData>
    <row r="3" spans="2:2" ht="34.5" x14ac:dyDescent="0.3">
      <c r="B3" s="190" t="s">
        <v>385</v>
      </c>
    </row>
    <row r="4" spans="2:2" s="180" customFormat="1" ht="34.5" x14ac:dyDescent="0.4">
      <c r="B4" s="190" t="s">
        <v>364</v>
      </c>
    </row>
    <row r="5" spans="2:2" s="180" customFormat="1" ht="17" x14ac:dyDescent="0.4">
      <c r="B5" s="191"/>
    </row>
    <row r="6" spans="2:2" s="180" customFormat="1" ht="17" x14ac:dyDescent="0.4">
      <c r="B6" s="192" t="s">
        <v>384</v>
      </c>
    </row>
    <row r="7" spans="2:2" s="180" customFormat="1" ht="17" x14ac:dyDescent="0.4">
      <c r="B7" s="192"/>
    </row>
    <row r="8" spans="2:2" s="180" customFormat="1" ht="17" x14ac:dyDescent="0.4">
      <c r="B8" s="181" t="s">
        <v>843</v>
      </c>
    </row>
    <row r="9" spans="2:2" s="180" customFormat="1" ht="17" x14ac:dyDescent="0.4">
      <c r="B9" s="181" t="s">
        <v>841</v>
      </c>
    </row>
    <row r="10" spans="2:2" s="180" customFormat="1" ht="17" x14ac:dyDescent="0.4">
      <c r="B10" s="181"/>
    </row>
    <row r="11" spans="2:2" ht="17" x14ac:dyDescent="0.3">
      <c r="B11" s="193" t="s">
        <v>286</v>
      </c>
    </row>
    <row r="12" spans="2:2" ht="15" x14ac:dyDescent="0.3">
      <c r="B12" s="194" t="s">
        <v>386</v>
      </c>
    </row>
    <row r="13" spans="2:2" ht="15" x14ac:dyDescent="0.3">
      <c r="B13" s="194" t="s">
        <v>287</v>
      </c>
    </row>
    <row r="14" spans="2:2" ht="15" x14ac:dyDescent="0.3">
      <c r="B14" s="194" t="s">
        <v>387</v>
      </c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Foglio10">
    <tabColor indexed="34"/>
  </sheetPr>
  <dimension ref="B1:R71"/>
  <sheetViews>
    <sheetView workbookViewId="0">
      <selection activeCell="I16" sqref="I16"/>
    </sheetView>
  </sheetViews>
  <sheetFormatPr defaultColWidth="9.08984375" defaultRowHeight="12.5" x14ac:dyDescent="0.25"/>
  <cols>
    <col min="1" max="1" width="3.453125" style="12" customWidth="1"/>
    <col min="2" max="2" width="12.1796875" style="12" bestFit="1" customWidth="1"/>
    <col min="3" max="3" width="18.1796875" style="12" bestFit="1" customWidth="1"/>
    <col min="4" max="4" width="3.54296875" style="12" customWidth="1"/>
    <col min="5" max="5" width="8.08984375" style="5" bestFit="1" customWidth="1"/>
    <col min="6" max="6" width="13.453125" style="12" customWidth="1"/>
    <col min="7" max="7" width="3.54296875" style="12" customWidth="1"/>
    <col min="8" max="8" width="8.08984375" style="4" bestFit="1" customWidth="1"/>
    <col min="9" max="9" width="13.453125" customWidth="1"/>
    <col min="10" max="10" width="3.54296875" customWidth="1"/>
    <col min="11" max="11" width="8.08984375" style="4" bestFit="1" customWidth="1"/>
    <col min="12" max="12" width="13.453125" customWidth="1"/>
    <col min="13" max="13" width="3.54296875" customWidth="1"/>
    <col min="14" max="14" width="8.08984375" style="4" bestFit="1" customWidth="1"/>
    <col min="15" max="15" width="13.453125" customWidth="1"/>
    <col min="16" max="16" width="3.54296875" style="69" customWidth="1"/>
    <col min="17" max="17" width="8.08984375" style="4" bestFit="1" customWidth="1"/>
    <col min="18" max="18" width="13.453125" customWidth="1"/>
    <col min="19" max="16384" width="9.08984375" style="12"/>
  </cols>
  <sheetData>
    <row r="1" spans="2:18" ht="13" x14ac:dyDescent="0.3">
      <c r="E1" s="312" t="s">
        <v>307</v>
      </c>
      <c r="F1" s="312"/>
      <c r="H1" s="312" t="s">
        <v>330</v>
      </c>
      <c r="I1" s="312"/>
      <c r="J1" s="182"/>
      <c r="K1" s="312" t="s">
        <v>329</v>
      </c>
      <c r="L1" s="312"/>
      <c r="N1" s="312" t="s">
        <v>306</v>
      </c>
      <c r="O1" s="312"/>
      <c r="P1" s="27"/>
      <c r="Q1" s="312" t="s">
        <v>331</v>
      </c>
      <c r="R1" s="312"/>
    </row>
    <row r="2" spans="2:18" ht="26" x14ac:dyDescent="0.25">
      <c r="B2" s="311" t="s">
        <v>842</v>
      </c>
      <c r="C2" s="311"/>
      <c r="D2" s="293"/>
      <c r="E2" s="292" t="s">
        <v>123</v>
      </c>
      <c r="F2" s="292" t="s">
        <v>124</v>
      </c>
      <c r="G2" s="294"/>
      <c r="H2" s="185" t="s">
        <v>123</v>
      </c>
      <c r="I2" s="185" t="s">
        <v>124</v>
      </c>
      <c r="J2" s="183"/>
      <c r="K2" s="185" t="s">
        <v>123</v>
      </c>
      <c r="L2" s="185" t="s">
        <v>124</v>
      </c>
      <c r="M2" s="294"/>
      <c r="N2" s="185" t="s">
        <v>123</v>
      </c>
      <c r="O2" s="185" t="s">
        <v>124</v>
      </c>
      <c r="P2" s="184"/>
      <c r="Q2" s="186" t="s">
        <v>123</v>
      </c>
      <c r="R2" s="185" t="s">
        <v>124</v>
      </c>
    </row>
    <row r="3" spans="2:18" x14ac:dyDescent="0.25">
      <c r="B3" s="73" t="s">
        <v>308</v>
      </c>
      <c r="C3" s="73" t="s">
        <v>311</v>
      </c>
      <c r="D3" s="293"/>
      <c r="E3" s="72">
        <v>1</v>
      </c>
      <c r="F3" s="114">
        <v>-4.6943370124733E-3</v>
      </c>
      <c r="H3" s="291">
        <v>5</v>
      </c>
      <c r="I3" s="216">
        <v>-4.5120007777364997E-3</v>
      </c>
      <c r="J3" s="182"/>
      <c r="K3" s="291">
        <v>5</v>
      </c>
      <c r="L3" s="216">
        <v>-3.9517670159976001E-3</v>
      </c>
      <c r="N3" s="291">
        <v>5</v>
      </c>
      <c r="O3" s="216">
        <v>-3.2479196656259E-3</v>
      </c>
      <c r="P3" s="59"/>
      <c r="Q3" s="291">
        <v>5</v>
      </c>
      <c r="R3" s="216">
        <v>-2.0719157267437998E-3</v>
      </c>
    </row>
    <row r="4" spans="2:18" x14ac:dyDescent="0.25">
      <c r="B4" s="73" t="s">
        <v>309</v>
      </c>
      <c r="C4" s="73" t="s">
        <v>310</v>
      </c>
      <c r="D4" s="293"/>
      <c r="E4" s="72">
        <v>4</v>
      </c>
      <c r="F4" s="114">
        <v>-4.6943814960518004E-3</v>
      </c>
      <c r="H4" s="72">
        <v>11</v>
      </c>
      <c r="I4" s="114">
        <v>-4.5120007421678996E-3</v>
      </c>
      <c r="J4" s="182"/>
      <c r="K4" s="72">
        <v>11</v>
      </c>
      <c r="L4" s="114">
        <v>-3.9517666695949001E-3</v>
      </c>
      <c r="N4" s="72">
        <v>11</v>
      </c>
      <c r="O4" s="114">
        <v>-3.2479196284608E-3</v>
      </c>
      <c r="P4" s="59"/>
      <c r="Q4" s="72">
        <v>11</v>
      </c>
      <c r="R4" s="114">
        <v>-2.0719158802743002E-3</v>
      </c>
    </row>
    <row r="5" spans="2:18" x14ac:dyDescent="0.25">
      <c r="B5" s="73" t="s">
        <v>160</v>
      </c>
      <c r="C5" s="164">
        <v>43769</v>
      </c>
      <c r="D5" s="293"/>
      <c r="E5" s="72">
        <v>5</v>
      </c>
      <c r="F5" s="114">
        <v>-4.6911073973971004E-3</v>
      </c>
      <c r="H5" s="72">
        <v>18</v>
      </c>
      <c r="I5" s="114">
        <v>-4.4971669349064998E-3</v>
      </c>
      <c r="J5" s="182"/>
      <c r="K5" s="72">
        <v>18</v>
      </c>
      <c r="L5" s="114">
        <v>-3.9517667782376998E-3</v>
      </c>
      <c r="N5" s="72">
        <v>18</v>
      </c>
      <c r="O5" s="114">
        <v>-3.2479196881085E-3</v>
      </c>
      <c r="P5" s="182"/>
      <c r="Q5" s="72">
        <v>18</v>
      </c>
      <c r="R5" s="114">
        <v>-2.0719160067566001E-3</v>
      </c>
    </row>
    <row r="6" spans="2:18" x14ac:dyDescent="0.25">
      <c r="B6" s="73" t="s">
        <v>336</v>
      </c>
      <c r="C6" s="164">
        <f>C5+4</f>
        <v>43773</v>
      </c>
      <c r="D6" s="293"/>
      <c r="E6" s="72">
        <v>11</v>
      </c>
      <c r="F6" s="114">
        <v>-4.6299422076226003E-3</v>
      </c>
      <c r="H6" s="72">
        <v>25</v>
      </c>
      <c r="I6" s="114">
        <v>-4.4671787323947998E-3</v>
      </c>
      <c r="J6" s="182"/>
      <c r="K6" s="72">
        <v>25</v>
      </c>
      <c r="L6" s="114">
        <v>-3.9517667554538E-3</v>
      </c>
      <c r="N6" s="72">
        <v>25</v>
      </c>
      <c r="O6" s="114">
        <v>-3.2479195607205001E-3</v>
      </c>
      <c r="P6" s="182"/>
      <c r="Q6" s="72">
        <v>25</v>
      </c>
      <c r="R6" s="114">
        <v>-2.0719159301267999E-3</v>
      </c>
    </row>
    <row r="7" spans="2:18" x14ac:dyDescent="0.25">
      <c r="E7" s="72">
        <v>18</v>
      </c>
      <c r="F7" s="114">
        <v>-4.6236663406707002E-3</v>
      </c>
      <c r="H7" s="72">
        <v>34</v>
      </c>
      <c r="I7" s="114">
        <v>-4.4409718845286996E-3</v>
      </c>
      <c r="K7" s="72">
        <v>34</v>
      </c>
      <c r="L7" s="114">
        <v>-3.9517667481634997E-3</v>
      </c>
      <c r="N7" s="72">
        <v>34</v>
      </c>
      <c r="O7" s="114">
        <v>-3.2479196324123002E-3</v>
      </c>
      <c r="Q7" s="72">
        <v>34</v>
      </c>
      <c r="R7" s="114">
        <v>-2.0719158895021999E-3</v>
      </c>
    </row>
    <row r="8" spans="2:18" x14ac:dyDescent="0.25">
      <c r="E8" s="72">
        <v>25</v>
      </c>
      <c r="F8" s="114">
        <v>-4.6096608028626997E-3</v>
      </c>
      <c r="H8" s="72">
        <v>67</v>
      </c>
      <c r="I8" s="114">
        <v>-4.4181071692245E-3</v>
      </c>
      <c r="K8" s="72">
        <v>67</v>
      </c>
      <c r="L8" s="114">
        <v>-3.9886831659165997E-3</v>
      </c>
      <c r="N8" s="72">
        <v>67</v>
      </c>
      <c r="O8" s="114">
        <v>-3.2808005585325999E-3</v>
      </c>
      <c r="Q8" s="72">
        <v>67</v>
      </c>
      <c r="R8" s="114">
        <v>-2.0719158948538001E-3</v>
      </c>
    </row>
    <row r="9" spans="2:18" x14ac:dyDescent="0.25">
      <c r="E9" s="72">
        <v>34</v>
      </c>
      <c r="F9" s="114">
        <v>-4.6056188374118999E-3</v>
      </c>
      <c r="H9" s="72">
        <v>96</v>
      </c>
      <c r="I9" s="114">
        <v>-4.4551481587348004E-3</v>
      </c>
      <c r="K9" s="72">
        <v>96</v>
      </c>
      <c r="L9" s="114">
        <v>-4.0133409101113003E-3</v>
      </c>
      <c r="N9" s="72">
        <v>96</v>
      </c>
      <c r="O9" s="114">
        <v>-3.3032355796706E-3</v>
      </c>
      <c r="Q9" s="72">
        <v>96</v>
      </c>
      <c r="R9" s="114">
        <v>-2.0719159299438E-3</v>
      </c>
    </row>
    <row r="10" spans="2:18" x14ac:dyDescent="0.25">
      <c r="E10" s="72">
        <v>67</v>
      </c>
      <c r="F10" s="114">
        <v>-4.6293105174594002E-3</v>
      </c>
      <c r="H10" s="72">
        <v>125</v>
      </c>
      <c r="I10" s="114">
        <v>-4.4948774590403999E-3</v>
      </c>
      <c r="K10" s="72">
        <v>125</v>
      </c>
      <c r="L10" s="114">
        <v>-4.0277092585749002E-3</v>
      </c>
      <c r="N10" s="72">
        <v>125</v>
      </c>
      <c r="O10" s="114">
        <v>-3.3336897196187001E-3</v>
      </c>
      <c r="Q10" s="72">
        <v>125</v>
      </c>
      <c r="R10" s="114">
        <v>-2.1251991075803998E-3</v>
      </c>
    </row>
    <row r="11" spans="2:18" x14ac:dyDescent="0.25">
      <c r="E11" s="72">
        <v>96</v>
      </c>
      <c r="F11" s="114">
        <v>-4.6483328686985001E-3</v>
      </c>
      <c r="H11" s="72">
        <v>158</v>
      </c>
      <c r="I11" s="114">
        <v>-4.5552166349013996E-3</v>
      </c>
      <c r="K11" s="72">
        <v>158</v>
      </c>
      <c r="L11" s="114">
        <v>-4.0763862440402997E-3</v>
      </c>
      <c r="N11" s="72">
        <v>158</v>
      </c>
      <c r="O11" s="114">
        <v>-3.3822746269955E-3</v>
      </c>
      <c r="Q11" s="72">
        <v>158</v>
      </c>
      <c r="R11" s="114">
        <v>-2.2646184708031E-3</v>
      </c>
    </row>
    <row r="12" spans="2:18" x14ac:dyDescent="0.25">
      <c r="E12" s="72">
        <v>125</v>
      </c>
      <c r="F12" s="114">
        <v>-4.6781879805547003E-3</v>
      </c>
      <c r="H12" s="72">
        <v>186</v>
      </c>
      <c r="I12" s="114">
        <v>-4.5855453870149001E-3</v>
      </c>
      <c r="K12" s="72">
        <v>186</v>
      </c>
      <c r="L12" s="114">
        <v>-4.1329681400896004E-3</v>
      </c>
      <c r="N12" s="72">
        <v>186</v>
      </c>
      <c r="O12" s="114">
        <v>-3.4200000008931999E-3</v>
      </c>
      <c r="Q12" s="72">
        <v>186</v>
      </c>
      <c r="R12" s="114">
        <v>-2.3852888145723E-3</v>
      </c>
    </row>
    <row r="13" spans="2:18" x14ac:dyDescent="0.25">
      <c r="E13" s="72">
        <v>158</v>
      </c>
      <c r="F13" s="114">
        <v>-4.7285502183094996E-3</v>
      </c>
      <c r="H13" s="72">
        <v>217</v>
      </c>
      <c r="I13" s="114">
        <v>-4.6267525899659004E-3</v>
      </c>
      <c r="K13" s="72">
        <v>217</v>
      </c>
      <c r="L13" s="114">
        <v>-4.1674256864695997E-3</v>
      </c>
      <c r="N13" s="72">
        <v>217</v>
      </c>
      <c r="O13" s="114">
        <v>-3.4570642999886001E-3</v>
      </c>
      <c r="Q13" s="72">
        <v>217</v>
      </c>
      <c r="R13" s="114">
        <v>-2.4852372014213999E-3</v>
      </c>
    </row>
    <row r="14" spans="2:18" x14ac:dyDescent="0.25">
      <c r="E14" s="72">
        <v>186</v>
      </c>
      <c r="F14" s="114">
        <v>-4.7693015688903004E-3</v>
      </c>
      <c r="H14" s="72">
        <v>249</v>
      </c>
      <c r="I14" s="114">
        <v>-4.6581538443717001E-3</v>
      </c>
      <c r="K14" s="72">
        <v>249</v>
      </c>
      <c r="L14" s="114">
        <v>-4.2010132965217004E-3</v>
      </c>
      <c r="N14" s="72">
        <v>249</v>
      </c>
      <c r="O14" s="114">
        <v>-3.4913972610323002E-3</v>
      </c>
      <c r="Q14" s="72">
        <v>249</v>
      </c>
      <c r="R14" s="114">
        <v>-2.5648864485528998E-3</v>
      </c>
    </row>
    <row r="15" spans="2:18" x14ac:dyDescent="0.25">
      <c r="E15" s="72">
        <v>217</v>
      </c>
      <c r="F15" s="114">
        <v>-4.8104060772680996E-3</v>
      </c>
      <c r="H15" s="72">
        <v>278</v>
      </c>
      <c r="I15" s="114">
        <v>-4.6897280686761999E-3</v>
      </c>
      <c r="K15" s="72">
        <v>278</v>
      </c>
      <c r="L15" s="114">
        <v>-4.2356747038937003E-3</v>
      </c>
      <c r="N15" s="72">
        <v>278</v>
      </c>
      <c r="O15" s="114">
        <v>-3.5193656718984002E-3</v>
      </c>
      <c r="Q15" s="72">
        <v>278</v>
      </c>
      <c r="R15" s="114">
        <v>-2.6205545611412001E-3</v>
      </c>
    </row>
    <row r="16" spans="2:18" x14ac:dyDescent="0.25">
      <c r="E16" s="72">
        <v>249</v>
      </c>
      <c r="F16" s="114">
        <v>-4.8517200226183997E-3</v>
      </c>
      <c r="H16" s="72">
        <v>309</v>
      </c>
      <c r="I16" s="114">
        <v>-4.7111558231890003E-3</v>
      </c>
      <c r="K16" s="72">
        <v>309</v>
      </c>
      <c r="L16" s="114">
        <v>-4.2590809761334997E-3</v>
      </c>
      <c r="N16" s="72">
        <v>309</v>
      </c>
      <c r="O16" s="114">
        <v>-3.5462851927072002E-3</v>
      </c>
      <c r="Q16" s="72">
        <v>309</v>
      </c>
      <c r="R16" s="114">
        <v>-2.6683431101667998E-3</v>
      </c>
    </row>
    <row r="17" spans="5:18" x14ac:dyDescent="0.25">
      <c r="E17" s="72">
        <v>278</v>
      </c>
      <c r="F17" s="114">
        <v>-4.8830006948492001E-3</v>
      </c>
      <c r="H17" s="72">
        <v>340</v>
      </c>
      <c r="I17" s="114">
        <v>-4.7325662547825003E-3</v>
      </c>
      <c r="K17" s="72">
        <v>340</v>
      </c>
      <c r="L17" s="114">
        <v>-4.2830555272838E-3</v>
      </c>
      <c r="N17" s="72">
        <v>340</v>
      </c>
      <c r="O17" s="114">
        <v>-3.5704724503076999E-3</v>
      </c>
      <c r="Q17" s="72">
        <v>340</v>
      </c>
      <c r="R17" s="114">
        <v>-2.7146093677147E-3</v>
      </c>
    </row>
    <row r="18" spans="5:18" x14ac:dyDescent="0.25">
      <c r="E18" s="72">
        <v>309</v>
      </c>
      <c r="F18" s="114">
        <v>-4.9244740531842997E-3</v>
      </c>
      <c r="H18" s="72">
        <v>370</v>
      </c>
      <c r="I18" s="114">
        <v>-4.7539994522105E-3</v>
      </c>
      <c r="K18" s="72">
        <v>370</v>
      </c>
      <c r="L18" s="114">
        <v>-4.3100204482363997E-3</v>
      </c>
      <c r="N18" s="72">
        <v>370</v>
      </c>
      <c r="O18" s="114">
        <v>-3.5916166178765999E-3</v>
      </c>
      <c r="Q18" s="72">
        <v>370</v>
      </c>
      <c r="R18" s="114">
        <v>-2.7692276354742999E-3</v>
      </c>
    </row>
    <row r="19" spans="5:18" x14ac:dyDescent="0.25">
      <c r="E19" s="72">
        <v>340</v>
      </c>
      <c r="F19" s="114">
        <v>-4.9559657518676E-3</v>
      </c>
      <c r="H19" s="72">
        <v>462</v>
      </c>
      <c r="I19" s="114">
        <v>-4.8033602673682998E-3</v>
      </c>
      <c r="K19" s="72">
        <v>400</v>
      </c>
      <c r="L19" s="114">
        <v>-4.3317409017301998E-3</v>
      </c>
      <c r="N19" s="72">
        <v>400</v>
      </c>
      <c r="O19" s="114">
        <v>-3.6107636260544998E-3</v>
      </c>
      <c r="Q19" s="72">
        <v>400</v>
      </c>
      <c r="R19" s="114">
        <v>-2.8239194649648E-3</v>
      </c>
    </row>
    <row r="20" spans="5:18" x14ac:dyDescent="0.25">
      <c r="E20" s="72">
        <v>370</v>
      </c>
      <c r="F20" s="114">
        <v>-4.9874580780509001E-3</v>
      </c>
      <c r="H20" s="72">
        <v>551</v>
      </c>
      <c r="I20" s="114">
        <v>-4.8275319959659004E-3</v>
      </c>
      <c r="K20" s="72">
        <v>431</v>
      </c>
      <c r="L20" s="114">
        <v>-4.3492638971688001E-3</v>
      </c>
      <c r="N20" s="72">
        <v>431</v>
      </c>
      <c r="O20" s="114">
        <v>-3.6282748077849998E-3</v>
      </c>
      <c r="Q20" s="72">
        <v>431</v>
      </c>
      <c r="R20" s="114">
        <v>-2.8187942166056999E-3</v>
      </c>
    </row>
    <row r="21" spans="5:18" x14ac:dyDescent="0.25">
      <c r="E21" s="72">
        <v>400</v>
      </c>
      <c r="F21" s="114">
        <v>-5.0170745381867997E-3</v>
      </c>
      <c r="H21" s="72">
        <v>643</v>
      </c>
      <c r="I21" s="114">
        <v>-4.8304775314495004E-3</v>
      </c>
      <c r="K21" s="72">
        <v>462</v>
      </c>
      <c r="L21" s="114">
        <v>-4.3648632310183001E-3</v>
      </c>
      <c r="N21" s="72">
        <v>462</v>
      </c>
      <c r="O21" s="114">
        <v>-3.6431504081321001E-3</v>
      </c>
      <c r="Q21" s="72">
        <v>462</v>
      </c>
      <c r="R21" s="114">
        <v>-2.8035598250776999E-3</v>
      </c>
    </row>
    <row r="22" spans="5:18" x14ac:dyDescent="0.25">
      <c r="E22" s="72">
        <v>431</v>
      </c>
      <c r="F22" s="114">
        <v>-5.0438305710865999E-3</v>
      </c>
      <c r="H22" s="72">
        <v>735</v>
      </c>
      <c r="I22" s="114">
        <v>-4.8140328436848002E-3</v>
      </c>
      <c r="K22" s="72">
        <v>502</v>
      </c>
      <c r="L22" s="114">
        <v>-4.3837860080971E-3</v>
      </c>
      <c r="N22" s="72">
        <v>490</v>
      </c>
      <c r="O22" s="114">
        <v>-3.6540922440173999E-3</v>
      </c>
      <c r="Q22" s="72">
        <v>490</v>
      </c>
      <c r="R22" s="114">
        <v>-2.8113267244677998E-3</v>
      </c>
    </row>
    <row r="23" spans="5:18" x14ac:dyDescent="0.25">
      <c r="E23" s="72">
        <v>462</v>
      </c>
      <c r="F23" s="114">
        <v>-5.0668844731793002E-3</v>
      </c>
      <c r="H23" s="72">
        <v>827</v>
      </c>
      <c r="I23" s="114">
        <v>-4.7808780183175997E-3</v>
      </c>
      <c r="K23" s="72">
        <v>595</v>
      </c>
      <c r="L23" s="114">
        <v>-4.4000665607798004E-3</v>
      </c>
      <c r="N23" s="72">
        <v>523</v>
      </c>
      <c r="O23" s="114">
        <v>-3.6636258656713998E-3</v>
      </c>
      <c r="Q23" s="72">
        <v>523</v>
      </c>
      <c r="R23" s="114">
        <v>-2.8314456037175002E-3</v>
      </c>
    </row>
    <row r="24" spans="5:18" x14ac:dyDescent="0.25">
      <c r="E24" s="72">
        <v>490</v>
      </c>
      <c r="F24" s="114">
        <v>-5.0847979182522002E-3</v>
      </c>
      <c r="H24" s="72">
        <v>916</v>
      </c>
      <c r="I24" s="114">
        <v>-4.7351826482875999E-3</v>
      </c>
      <c r="K24" s="72">
        <v>686</v>
      </c>
      <c r="L24" s="114">
        <v>-4.3879918772075002E-3</v>
      </c>
      <c r="N24" s="72">
        <v>551</v>
      </c>
      <c r="O24" s="114">
        <v>-3.6686062251193E-3</v>
      </c>
      <c r="Q24" s="72">
        <v>551</v>
      </c>
      <c r="R24" s="114">
        <v>-2.8501128287752998E-3</v>
      </c>
    </row>
    <row r="25" spans="5:18" x14ac:dyDescent="0.25">
      <c r="E25" s="72">
        <v>523</v>
      </c>
      <c r="F25" s="114">
        <v>-5.1032583915565002E-3</v>
      </c>
      <c r="H25" s="72">
        <v>1008</v>
      </c>
      <c r="I25" s="114">
        <v>-4.6763921483488E-3</v>
      </c>
      <c r="K25" s="72">
        <v>776</v>
      </c>
      <c r="L25" s="114">
        <v>-4.3589360221891003E-3</v>
      </c>
      <c r="N25" s="72">
        <v>582</v>
      </c>
      <c r="O25" s="114">
        <v>-3.6706136122102002E-3</v>
      </c>
      <c r="Q25" s="72">
        <v>582</v>
      </c>
      <c r="R25" s="114">
        <v>-2.8753767533095998E-3</v>
      </c>
    </row>
    <row r="26" spans="5:18" x14ac:dyDescent="0.25">
      <c r="E26" s="72">
        <v>551</v>
      </c>
      <c r="F26" s="114">
        <v>-5.1175243228195003E-3</v>
      </c>
      <c r="H26" s="72">
        <v>1100</v>
      </c>
      <c r="I26" s="114">
        <v>-4.6081662328170004E-3</v>
      </c>
      <c r="K26" s="72">
        <v>866</v>
      </c>
      <c r="L26" s="114">
        <v>-4.3207619375653997E-3</v>
      </c>
      <c r="N26" s="72">
        <v>613</v>
      </c>
      <c r="O26" s="114">
        <v>-3.6691860552010001E-3</v>
      </c>
      <c r="Q26" s="72">
        <v>613</v>
      </c>
      <c r="R26" s="114">
        <v>-2.8811359982806001E-3</v>
      </c>
    </row>
    <row r="27" spans="5:18" x14ac:dyDescent="0.25">
      <c r="E27" s="72">
        <v>582</v>
      </c>
      <c r="F27" s="114">
        <v>-5.1321588178786003E-3</v>
      </c>
      <c r="H27" s="72">
        <v>1467</v>
      </c>
      <c r="I27" s="114">
        <v>-4.2613744665466E-3</v>
      </c>
      <c r="K27" s="72">
        <v>959</v>
      </c>
      <c r="L27" s="114">
        <v>-4.2604902096769004E-3</v>
      </c>
      <c r="N27" s="72">
        <v>643</v>
      </c>
      <c r="O27" s="114">
        <v>-3.6648445077681999E-3</v>
      </c>
      <c r="Q27" s="72">
        <v>643</v>
      </c>
      <c r="R27" s="114">
        <v>-2.8853228892474999E-3</v>
      </c>
    </row>
    <row r="28" spans="5:18" x14ac:dyDescent="0.25">
      <c r="E28" s="72">
        <v>613</v>
      </c>
      <c r="F28" s="114">
        <v>-5.1435399824043999E-3</v>
      </c>
      <c r="H28" s="72">
        <v>1831</v>
      </c>
      <c r="I28" s="114">
        <v>-3.8024047751639999E-3</v>
      </c>
      <c r="K28" s="72">
        <v>1100</v>
      </c>
      <c r="L28" s="114">
        <v>-4.1482072226833996E-3</v>
      </c>
      <c r="N28" s="72">
        <v>676</v>
      </c>
      <c r="O28" s="114">
        <v>-3.6571073678887001E-3</v>
      </c>
      <c r="Q28" s="72">
        <v>676</v>
      </c>
      <c r="R28" s="114">
        <v>-2.8845932298565999E-3</v>
      </c>
    </row>
    <row r="29" spans="5:18" x14ac:dyDescent="0.25">
      <c r="E29" s="72">
        <v>643</v>
      </c>
      <c r="F29" s="114">
        <v>-5.1489697109252004E-3</v>
      </c>
      <c r="H29" s="72">
        <v>2196</v>
      </c>
      <c r="I29" s="114">
        <v>-3.2759242245007001E-3</v>
      </c>
      <c r="K29" s="72">
        <v>1467</v>
      </c>
      <c r="L29" s="114">
        <v>-3.7913830734132002E-3</v>
      </c>
      <c r="N29" s="72">
        <v>704</v>
      </c>
      <c r="O29" s="114">
        <v>-3.6483973847232999E-3</v>
      </c>
      <c r="Q29" s="72">
        <v>704</v>
      </c>
      <c r="R29" s="114">
        <v>-2.8863739865590001E-3</v>
      </c>
    </row>
    <row r="30" spans="5:18" x14ac:dyDescent="0.25">
      <c r="E30" s="72">
        <v>676</v>
      </c>
      <c r="F30" s="114">
        <v>-5.1468448508323996E-3</v>
      </c>
      <c r="H30" s="72">
        <v>2561</v>
      </c>
      <c r="I30" s="114">
        <v>-2.7087646661077998E-3</v>
      </c>
      <c r="K30" s="72">
        <v>1831</v>
      </c>
      <c r="L30" s="114">
        <v>-3.3424918988315001E-3</v>
      </c>
      <c r="N30" s="72">
        <v>735</v>
      </c>
      <c r="O30" s="114">
        <v>-3.6368194555027999E-3</v>
      </c>
      <c r="Q30" s="72">
        <v>735</v>
      </c>
      <c r="R30" s="114">
        <v>-2.8681384116562001E-3</v>
      </c>
    </row>
    <row r="31" spans="5:18" x14ac:dyDescent="0.25">
      <c r="E31" s="72">
        <v>704</v>
      </c>
      <c r="F31" s="114">
        <v>-5.1402246457010999E-3</v>
      </c>
      <c r="H31" s="72">
        <v>2926</v>
      </c>
      <c r="I31" s="114">
        <v>-2.0906257495276002E-3</v>
      </c>
      <c r="K31" s="72">
        <v>2196</v>
      </c>
      <c r="L31" s="114">
        <v>-2.8258082962326E-3</v>
      </c>
      <c r="N31" s="72">
        <v>916</v>
      </c>
      <c r="O31" s="114">
        <v>-3.5375634731120002E-3</v>
      </c>
      <c r="Q31" s="72">
        <v>1100</v>
      </c>
      <c r="R31" s="114">
        <v>-2.6516423377263001E-3</v>
      </c>
    </row>
    <row r="32" spans="5:18" x14ac:dyDescent="0.25">
      <c r="E32" s="72">
        <v>735</v>
      </c>
      <c r="F32" s="114">
        <v>-5.1305562147853003E-3</v>
      </c>
      <c r="H32" s="72">
        <v>3294</v>
      </c>
      <c r="I32" s="114">
        <v>-1.4505553223613001E-3</v>
      </c>
      <c r="K32" s="72">
        <v>2561</v>
      </c>
      <c r="L32" s="114">
        <v>-2.2585386106088999E-3</v>
      </c>
      <c r="N32" s="72">
        <v>1100</v>
      </c>
      <c r="O32" s="114">
        <v>-3.3954318118879002E-3</v>
      </c>
      <c r="Q32" s="72">
        <v>1467</v>
      </c>
      <c r="R32" s="114">
        <v>-2.3049691375805E-3</v>
      </c>
    </row>
    <row r="33" spans="5:18" x14ac:dyDescent="0.25">
      <c r="E33" s="72">
        <v>1100</v>
      </c>
      <c r="F33" s="114">
        <v>-5.0001349197883998E-3</v>
      </c>
      <c r="H33" s="72">
        <v>3658</v>
      </c>
      <c r="I33" s="114">
        <v>-8.3916786212119999E-4</v>
      </c>
      <c r="K33" s="72">
        <v>2926</v>
      </c>
      <c r="L33" s="114">
        <v>-1.6404462862349E-3</v>
      </c>
      <c r="N33" s="72">
        <v>1467</v>
      </c>
      <c r="O33" s="114">
        <v>-3.0384785947903999E-3</v>
      </c>
      <c r="Q33" s="72">
        <v>1831</v>
      </c>
      <c r="R33" s="114">
        <v>-1.8581670302476E-3</v>
      </c>
    </row>
    <row r="34" spans="5:18" x14ac:dyDescent="0.25">
      <c r="E34" s="72">
        <v>1467</v>
      </c>
      <c r="F34" s="114">
        <v>-4.7279024933366996E-3</v>
      </c>
      <c r="H34" s="72">
        <v>4022</v>
      </c>
      <c r="I34" s="114">
        <v>-2.316026346546E-4</v>
      </c>
      <c r="K34" s="72">
        <v>3294</v>
      </c>
      <c r="L34" s="114">
        <v>-1.000577798163E-3</v>
      </c>
      <c r="N34" s="72">
        <v>1831</v>
      </c>
      <c r="O34" s="114">
        <v>-2.6003175679345999E-3</v>
      </c>
      <c r="Q34" s="72">
        <v>2196</v>
      </c>
      <c r="R34" s="114">
        <v>-1.3520998179059999E-3</v>
      </c>
    </row>
    <row r="35" spans="5:18" x14ac:dyDescent="0.25">
      <c r="E35" s="72">
        <v>1831</v>
      </c>
      <c r="F35" s="114">
        <v>-4.3444782763246001E-3</v>
      </c>
      <c r="H35" s="72">
        <v>4387</v>
      </c>
      <c r="I35" s="114">
        <v>3.5996515276510001E-4</v>
      </c>
      <c r="K35" s="72">
        <v>3658</v>
      </c>
      <c r="L35" s="114">
        <v>-3.894663894152E-4</v>
      </c>
      <c r="N35" s="72">
        <v>2196</v>
      </c>
      <c r="O35" s="114">
        <v>-2.0939282883988002E-3</v>
      </c>
      <c r="Q35" s="72">
        <v>2561</v>
      </c>
      <c r="R35" s="114">
        <v>-7.9569197153029996E-4</v>
      </c>
    </row>
    <row r="36" spans="5:18" x14ac:dyDescent="0.25">
      <c r="E36" s="72">
        <v>2196</v>
      </c>
      <c r="F36" s="114">
        <v>-3.8599570696571002E-3</v>
      </c>
      <c r="H36" s="72">
        <v>4753</v>
      </c>
      <c r="I36" s="114">
        <v>9.1260473497270002E-4</v>
      </c>
      <c r="K36" s="72">
        <v>4022</v>
      </c>
      <c r="L36" s="114">
        <v>2.1379181234300001E-4</v>
      </c>
      <c r="N36" s="72">
        <v>2561</v>
      </c>
      <c r="O36" s="114">
        <v>-1.536938842858E-3</v>
      </c>
      <c r="Q36" s="72">
        <v>2926</v>
      </c>
      <c r="R36" s="114">
        <v>-1.9850755560479999E-4</v>
      </c>
    </row>
    <row r="37" spans="5:18" x14ac:dyDescent="0.25">
      <c r="E37" s="72">
        <v>2561</v>
      </c>
      <c r="F37" s="114">
        <v>-3.304250527771E-3</v>
      </c>
      <c r="H37" s="72">
        <v>5118</v>
      </c>
      <c r="I37" s="114">
        <v>1.4147411909077E-3</v>
      </c>
      <c r="K37" s="72">
        <v>4387</v>
      </c>
      <c r="L37" s="114">
        <v>7.9928266591140003E-4</v>
      </c>
      <c r="N37" s="72">
        <v>2926</v>
      </c>
      <c r="O37" s="114">
        <v>-9.2918898896959996E-4</v>
      </c>
      <c r="Q37" s="72">
        <v>3294</v>
      </c>
      <c r="R37" s="114">
        <v>4.1000660651460002E-4</v>
      </c>
    </row>
    <row r="38" spans="5:18" x14ac:dyDescent="0.25">
      <c r="E38" s="72">
        <v>2926</v>
      </c>
      <c r="F38" s="114">
        <v>-2.7071528848950002E-3</v>
      </c>
      <c r="H38" s="72">
        <v>5485</v>
      </c>
      <c r="I38" s="114">
        <v>1.8652805513884999E-3</v>
      </c>
      <c r="K38" s="72">
        <v>4753</v>
      </c>
      <c r="L38" s="114">
        <v>1.3474277323047999E-3</v>
      </c>
      <c r="N38" s="72">
        <v>3294</v>
      </c>
      <c r="O38" s="114">
        <v>-3.1978626480949998E-4</v>
      </c>
      <c r="Q38" s="72">
        <v>3658</v>
      </c>
      <c r="R38" s="114">
        <v>9.8027951003229995E-4</v>
      </c>
    </row>
    <row r="39" spans="5:18" x14ac:dyDescent="0.25">
      <c r="E39" s="72">
        <v>3294</v>
      </c>
      <c r="F39" s="114">
        <v>-2.0883844588883999E-3</v>
      </c>
      <c r="H39" s="72">
        <v>5849</v>
      </c>
      <c r="I39" s="114">
        <v>2.2547957833063E-3</v>
      </c>
      <c r="K39" s="72">
        <v>5118</v>
      </c>
      <c r="L39" s="114">
        <v>1.8464347499117001E-3</v>
      </c>
      <c r="N39" s="72">
        <v>3658</v>
      </c>
      <c r="O39" s="114">
        <v>2.7094642296959998E-4</v>
      </c>
      <c r="Q39" s="72">
        <v>4022</v>
      </c>
      <c r="R39" s="114">
        <v>1.5625953791118001E-3</v>
      </c>
    </row>
    <row r="40" spans="5:18" x14ac:dyDescent="0.25">
      <c r="E40" s="72">
        <v>3658</v>
      </c>
      <c r="F40" s="114">
        <v>-1.4780104886213E-3</v>
      </c>
      <c r="H40" s="72">
        <v>6214</v>
      </c>
      <c r="I40" s="114">
        <v>2.5903973477558002E-3</v>
      </c>
      <c r="K40" s="72">
        <v>5485</v>
      </c>
      <c r="L40" s="114">
        <v>2.2940194179021001E-3</v>
      </c>
      <c r="N40" s="72">
        <v>4022</v>
      </c>
      <c r="O40" s="114">
        <v>8.4746522748780002E-4</v>
      </c>
      <c r="Q40" s="72">
        <v>4387</v>
      </c>
      <c r="R40" s="114">
        <v>2.0968780821194999E-3</v>
      </c>
    </row>
    <row r="41" spans="5:18" x14ac:dyDescent="0.25">
      <c r="E41" s="72">
        <v>4022</v>
      </c>
      <c r="F41" s="114">
        <v>-8.6560104946809999E-4</v>
      </c>
      <c r="H41" s="72">
        <v>6579</v>
      </c>
      <c r="I41" s="114">
        <v>2.8747789931458001E-3</v>
      </c>
      <c r="K41" s="72">
        <v>5849</v>
      </c>
      <c r="L41" s="114">
        <v>2.6799359582088999E-3</v>
      </c>
      <c r="N41" s="72">
        <v>4387</v>
      </c>
      <c r="O41" s="114">
        <v>1.3987253222568E-3</v>
      </c>
      <c r="Q41" s="72">
        <v>4753</v>
      </c>
      <c r="R41" s="114">
        <v>2.5977422372854999E-3</v>
      </c>
    </row>
    <row r="42" spans="5:18" x14ac:dyDescent="0.25">
      <c r="E42" s="72">
        <v>4387</v>
      </c>
      <c r="F42" s="114">
        <v>-3.020918790602E-4</v>
      </c>
      <c r="H42" s="72">
        <v>6944</v>
      </c>
      <c r="I42" s="114">
        <v>3.1117763511181E-3</v>
      </c>
      <c r="K42" s="72">
        <v>6214</v>
      </c>
      <c r="L42" s="114">
        <v>3.0113137179238999E-3</v>
      </c>
      <c r="N42" s="72">
        <v>4753</v>
      </c>
      <c r="O42" s="114">
        <v>1.9115125970438E-3</v>
      </c>
      <c r="Q42" s="72">
        <v>5118</v>
      </c>
      <c r="R42" s="114">
        <v>3.0613333206121998E-3</v>
      </c>
    </row>
    <row r="43" spans="5:18" x14ac:dyDescent="0.25">
      <c r="E43" s="72">
        <v>4753</v>
      </c>
      <c r="F43" s="114">
        <v>2.3149845125319999E-4</v>
      </c>
      <c r="H43" s="72">
        <v>7309</v>
      </c>
      <c r="I43" s="114">
        <v>3.3052368705882001E-3</v>
      </c>
      <c r="K43" s="72">
        <v>6579</v>
      </c>
      <c r="L43" s="114">
        <v>3.2911627945942999E-3</v>
      </c>
      <c r="N43" s="72">
        <v>5118</v>
      </c>
      <c r="O43" s="114">
        <v>2.3762038193594999E-3</v>
      </c>
      <c r="Q43" s="72">
        <v>5485</v>
      </c>
      <c r="R43" s="114">
        <v>3.4778076907635998E-3</v>
      </c>
    </row>
    <row r="44" spans="5:18" x14ac:dyDescent="0.25">
      <c r="E44" s="72">
        <v>5118</v>
      </c>
      <c r="F44" s="114">
        <v>7.303497432479E-4</v>
      </c>
      <c r="H44" s="72">
        <v>7676</v>
      </c>
      <c r="I44" s="114">
        <v>3.4599986282261002E-3</v>
      </c>
      <c r="K44" s="72">
        <v>6944</v>
      </c>
      <c r="L44" s="114">
        <v>3.5236478697781002E-3</v>
      </c>
      <c r="N44" s="72">
        <v>5485</v>
      </c>
      <c r="O44" s="114">
        <v>2.7911448941263001E-3</v>
      </c>
      <c r="Q44" s="72">
        <v>5849</v>
      </c>
      <c r="R44" s="114">
        <v>3.8315299054961002E-3</v>
      </c>
    </row>
    <row r="45" spans="5:18" x14ac:dyDescent="0.25">
      <c r="E45" s="72">
        <v>5485</v>
      </c>
      <c r="F45" s="114">
        <v>1.1843663296047999E-3</v>
      </c>
      <c r="H45" s="72">
        <v>8040</v>
      </c>
      <c r="I45" s="114">
        <v>3.5791959887817998E-3</v>
      </c>
      <c r="K45" s="72">
        <v>7309</v>
      </c>
      <c r="L45" s="114">
        <v>3.7129297237215998E-3</v>
      </c>
      <c r="N45" s="72">
        <v>5849</v>
      </c>
      <c r="O45" s="114">
        <v>3.1472091811675E-3</v>
      </c>
      <c r="Q45" s="72">
        <v>6214</v>
      </c>
      <c r="R45" s="114">
        <v>4.1294698520039997E-3</v>
      </c>
    </row>
    <row r="46" spans="5:18" x14ac:dyDescent="0.25">
      <c r="E46" s="72">
        <v>5849</v>
      </c>
      <c r="F46" s="114">
        <v>1.5767464474016001E-3</v>
      </c>
      <c r="H46" s="72">
        <v>8405</v>
      </c>
      <c r="I46" s="114">
        <v>3.6697610997296999E-3</v>
      </c>
      <c r="K46" s="72">
        <v>7676</v>
      </c>
      <c r="L46" s="114">
        <v>3.8644955912733999E-3</v>
      </c>
      <c r="N46" s="72">
        <v>6214</v>
      </c>
      <c r="O46" s="114">
        <v>3.4512933080687999E-3</v>
      </c>
      <c r="Q46" s="72">
        <v>6579</v>
      </c>
      <c r="R46" s="114">
        <v>4.3763818588976999E-3</v>
      </c>
    </row>
    <row r="47" spans="5:18" x14ac:dyDescent="0.25">
      <c r="E47" s="72">
        <v>6214</v>
      </c>
      <c r="F47" s="114">
        <v>1.9139190086913001E-3</v>
      </c>
      <c r="H47" s="72">
        <v>8770</v>
      </c>
      <c r="I47" s="114">
        <v>3.7366446171653001E-3</v>
      </c>
      <c r="K47" s="72">
        <v>8040</v>
      </c>
      <c r="L47" s="114">
        <v>3.9811557067465E-3</v>
      </c>
      <c r="N47" s="72">
        <v>6579</v>
      </c>
      <c r="O47" s="114">
        <v>3.7063942426926E-3</v>
      </c>
      <c r="Q47" s="72">
        <v>6944</v>
      </c>
      <c r="R47" s="114">
        <v>4.5781279564114999E-3</v>
      </c>
    </row>
    <row r="48" spans="5:18" x14ac:dyDescent="0.25">
      <c r="E48" s="72">
        <v>6579</v>
      </c>
      <c r="F48" s="114">
        <v>2.1995068512067999E-3</v>
      </c>
      <c r="H48" s="72">
        <v>9136</v>
      </c>
      <c r="I48" s="114">
        <v>3.7852926449257001E-3</v>
      </c>
      <c r="K48" s="72">
        <v>8405</v>
      </c>
      <c r="L48" s="114">
        <v>4.0686519042499999E-3</v>
      </c>
      <c r="N48" s="72">
        <v>6944</v>
      </c>
      <c r="O48" s="114">
        <v>3.9166038445230004E-3</v>
      </c>
      <c r="Q48" s="72">
        <v>7309</v>
      </c>
      <c r="R48" s="114">
        <v>4.7405481025809999E-3</v>
      </c>
    </row>
    <row r="49" spans="5:18" x14ac:dyDescent="0.25">
      <c r="E49" s="72">
        <v>6944</v>
      </c>
      <c r="F49" s="114">
        <v>2.4382923619211999E-3</v>
      </c>
      <c r="H49" s="72">
        <v>9503</v>
      </c>
      <c r="I49" s="114">
        <v>3.8202092935012998E-3</v>
      </c>
      <c r="K49" s="72">
        <v>8770</v>
      </c>
      <c r="L49" s="114">
        <v>4.1308196763303997E-3</v>
      </c>
      <c r="N49" s="72">
        <v>7309</v>
      </c>
      <c r="O49" s="114">
        <v>4.0860025691838997E-3</v>
      </c>
      <c r="Q49" s="72">
        <v>7676</v>
      </c>
      <c r="R49" s="114">
        <v>4.8696934399273997E-3</v>
      </c>
    </row>
    <row r="50" spans="5:18" x14ac:dyDescent="0.25">
      <c r="E50" s="72">
        <v>7309</v>
      </c>
      <c r="F50" s="114">
        <v>2.6350579367295001E-3</v>
      </c>
      <c r="H50" s="72">
        <v>9867</v>
      </c>
      <c r="I50" s="114">
        <v>3.8427620528749002E-3</v>
      </c>
      <c r="K50" s="72">
        <v>9136</v>
      </c>
      <c r="L50" s="114">
        <v>4.1719469544527002E-3</v>
      </c>
      <c r="N50" s="72">
        <v>7676</v>
      </c>
      <c r="O50" s="114">
        <v>4.2198604883644996E-3</v>
      </c>
      <c r="Q50" s="72">
        <v>8040</v>
      </c>
      <c r="R50" s="114">
        <v>4.9677684389094002E-3</v>
      </c>
    </row>
    <row r="51" spans="5:18" x14ac:dyDescent="0.25">
      <c r="E51" s="72">
        <v>7676</v>
      </c>
      <c r="F51" s="114">
        <v>2.795606788938E-3</v>
      </c>
      <c r="H51" s="72">
        <v>10231</v>
      </c>
      <c r="I51" s="114">
        <v>3.8541741116413001E-3</v>
      </c>
      <c r="K51" s="72">
        <v>9503</v>
      </c>
      <c r="L51" s="114">
        <v>4.1977080490595998E-3</v>
      </c>
      <c r="N51" s="72">
        <v>8040</v>
      </c>
      <c r="O51" s="114">
        <v>4.3209546845075003E-3</v>
      </c>
      <c r="Q51" s="72">
        <v>8405</v>
      </c>
      <c r="R51" s="114">
        <v>5.0394344746903996E-3</v>
      </c>
    </row>
    <row r="52" spans="5:18" x14ac:dyDescent="0.25">
      <c r="E52" s="72">
        <v>8040</v>
      </c>
      <c r="F52" s="114">
        <v>2.9221869879718998E-3</v>
      </c>
      <c r="H52" s="72">
        <v>10597</v>
      </c>
      <c r="I52" s="114">
        <v>3.8553079418479001E-3</v>
      </c>
      <c r="K52" s="72">
        <v>9867</v>
      </c>
      <c r="L52" s="114">
        <v>4.2115153887671997E-3</v>
      </c>
      <c r="N52" s="72">
        <v>8405</v>
      </c>
      <c r="O52" s="114">
        <v>4.3943728310210997E-3</v>
      </c>
      <c r="Q52" s="72">
        <v>8770</v>
      </c>
      <c r="R52" s="114">
        <v>5.0878042370127996E-3</v>
      </c>
    </row>
    <row r="53" spans="5:18" x14ac:dyDescent="0.25">
      <c r="E53" s="72">
        <v>8405</v>
      </c>
      <c r="F53" s="114">
        <v>3.0201384774784E-3</v>
      </c>
      <c r="H53" s="72">
        <v>10962</v>
      </c>
      <c r="I53" s="114">
        <v>3.8470120562579002E-3</v>
      </c>
      <c r="K53" s="72">
        <v>10231</v>
      </c>
      <c r="L53" s="114">
        <v>4.2145173158184002E-3</v>
      </c>
      <c r="N53" s="72">
        <v>8770</v>
      </c>
      <c r="O53" s="114">
        <v>4.4435660016229001E-3</v>
      </c>
      <c r="Q53" s="72">
        <v>9136</v>
      </c>
      <c r="R53" s="114">
        <v>5.1163252337376999E-3</v>
      </c>
    </row>
    <row r="54" spans="5:18" x14ac:dyDescent="0.25">
      <c r="E54" s="72">
        <v>8770</v>
      </c>
      <c r="F54" s="114">
        <v>3.0927519888079998E-3</v>
      </c>
      <c r="H54" s="72">
        <v>11327</v>
      </c>
      <c r="I54" s="114">
        <v>3.8301763266028999E-3</v>
      </c>
      <c r="K54" s="72">
        <v>10597</v>
      </c>
      <c r="L54" s="114">
        <v>4.2075531843917E-3</v>
      </c>
      <c r="N54" s="72">
        <v>9136</v>
      </c>
      <c r="O54" s="114">
        <v>4.4723758264518E-3</v>
      </c>
      <c r="Q54" s="72">
        <v>9503</v>
      </c>
      <c r="R54" s="114">
        <v>5.1280580378374003E-3</v>
      </c>
    </row>
    <row r="55" spans="5:18" x14ac:dyDescent="0.25">
      <c r="E55" s="72">
        <v>9136</v>
      </c>
      <c r="F55" s="114">
        <v>3.1438223675580002E-3</v>
      </c>
      <c r="H55" s="72">
        <v>11694</v>
      </c>
      <c r="I55" s="114">
        <v>3.8054080301146002E-3</v>
      </c>
      <c r="K55" s="72">
        <v>10962</v>
      </c>
      <c r="L55" s="114">
        <v>4.1915619875890998E-3</v>
      </c>
      <c r="N55" s="72">
        <v>9503</v>
      </c>
      <c r="O55" s="114">
        <v>4.4863871642090002E-3</v>
      </c>
      <c r="Q55" s="72">
        <v>9867</v>
      </c>
      <c r="R55" s="114">
        <v>5.1253719319920002E-3</v>
      </c>
    </row>
    <row r="56" spans="5:18" x14ac:dyDescent="0.25">
      <c r="E56" s="72">
        <v>9503</v>
      </c>
      <c r="F56" s="114">
        <v>3.1782048752459001E-3</v>
      </c>
      <c r="H56" s="72">
        <v>12058</v>
      </c>
      <c r="I56" s="114">
        <v>3.7738193161012002E-3</v>
      </c>
      <c r="K56" s="72">
        <v>11327</v>
      </c>
      <c r="L56" s="114">
        <v>4.1675542736077003E-3</v>
      </c>
      <c r="N56" s="72">
        <v>9867</v>
      </c>
      <c r="O56" s="114">
        <v>4.4892965092647001E-3</v>
      </c>
      <c r="Q56" s="72">
        <v>10231</v>
      </c>
      <c r="R56" s="114">
        <v>5.1105585775463001E-3</v>
      </c>
    </row>
    <row r="57" spans="5:18" x14ac:dyDescent="0.25">
      <c r="E57" s="72">
        <v>9867</v>
      </c>
      <c r="F57" s="114">
        <v>3.1990527498665E-3</v>
      </c>
      <c r="H57" s="72">
        <v>12423</v>
      </c>
      <c r="I57" s="114">
        <v>3.7358591748832999E-3</v>
      </c>
      <c r="K57" s="72">
        <v>11694</v>
      </c>
      <c r="L57" s="114">
        <v>4.1362144016204999E-3</v>
      </c>
      <c r="N57" s="72">
        <v>10231</v>
      </c>
      <c r="O57" s="114">
        <v>4.4820740859869996E-3</v>
      </c>
      <c r="Q57" s="72">
        <v>10597</v>
      </c>
      <c r="R57" s="114">
        <v>5.0855694744342999E-3</v>
      </c>
    </row>
    <row r="58" spans="5:18" x14ac:dyDescent="0.25">
      <c r="E58" s="72">
        <v>10231</v>
      </c>
      <c r="F58" s="114">
        <v>3.2080038727628E-3</v>
      </c>
      <c r="H58" s="72">
        <v>12788</v>
      </c>
      <c r="I58" s="114">
        <v>3.6923393268850999E-3</v>
      </c>
      <c r="K58" s="72">
        <v>12058</v>
      </c>
      <c r="L58" s="114">
        <v>4.0986561522719E-3</v>
      </c>
      <c r="N58" s="72">
        <v>10597</v>
      </c>
      <c r="O58" s="114">
        <v>4.4654252890778002E-3</v>
      </c>
      <c r="Q58" s="72">
        <v>10962</v>
      </c>
      <c r="R58" s="114">
        <v>5.0527288482117997E-3</v>
      </c>
    </row>
    <row r="59" spans="5:18" x14ac:dyDescent="0.25">
      <c r="E59" s="72">
        <v>10597</v>
      </c>
      <c r="F59" s="114">
        <v>3.2063211415941E-3</v>
      </c>
      <c r="H59" s="72">
        <v>13153</v>
      </c>
      <c r="I59" s="114">
        <v>3.6440074311143E-3</v>
      </c>
      <c r="K59" s="72">
        <v>12423</v>
      </c>
      <c r="L59" s="114">
        <v>4.0551899167964997E-3</v>
      </c>
      <c r="N59" s="72">
        <v>10962</v>
      </c>
      <c r="O59" s="114">
        <v>4.4402836986508999E-3</v>
      </c>
      <c r="Q59" s="72">
        <v>11327</v>
      </c>
      <c r="R59" s="114">
        <v>5.0138375326273998E-3</v>
      </c>
    </row>
    <row r="60" spans="5:18" x14ac:dyDescent="0.25">
      <c r="E60" s="72">
        <v>10962</v>
      </c>
      <c r="F60" s="114">
        <v>3.1952859506252001E-3</v>
      </c>
      <c r="H60" s="72">
        <v>13521</v>
      </c>
      <c r="I60" s="114">
        <v>3.5911692316048E-3</v>
      </c>
      <c r="K60" s="72">
        <v>12788</v>
      </c>
      <c r="L60" s="114">
        <v>4.0065828886362998E-3</v>
      </c>
      <c r="N60" s="72">
        <v>11327</v>
      </c>
      <c r="O60" s="114">
        <v>4.4079620236374996E-3</v>
      </c>
      <c r="Q60" s="72">
        <v>11694</v>
      </c>
      <c r="R60" s="114">
        <v>4.9693263284510004E-3</v>
      </c>
    </row>
    <row r="61" spans="5:18" x14ac:dyDescent="0.25">
      <c r="E61" s="72">
        <v>12788</v>
      </c>
      <c r="F61" s="114">
        <v>3.0411892914962999E-3</v>
      </c>
      <c r="H61" s="72">
        <v>13885</v>
      </c>
      <c r="I61" s="114">
        <v>3.5355889286677001E-3</v>
      </c>
      <c r="K61" s="72">
        <v>13153</v>
      </c>
      <c r="L61" s="114">
        <v>3.9535176495830004E-3</v>
      </c>
      <c r="N61" s="72">
        <v>11694</v>
      </c>
      <c r="O61" s="114">
        <v>4.3692522614607997E-3</v>
      </c>
      <c r="Q61" s="72">
        <v>12058</v>
      </c>
      <c r="R61" s="114">
        <v>4.9202365181728004E-3</v>
      </c>
    </row>
    <row r="62" spans="5:18" x14ac:dyDescent="0.25">
      <c r="E62" s="72">
        <v>14614</v>
      </c>
      <c r="F62" s="114">
        <v>2.7804277234968E-3</v>
      </c>
      <c r="H62" s="72">
        <v>14249</v>
      </c>
      <c r="I62" s="114">
        <v>3.4774452341788998E-3</v>
      </c>
      <c r="K62" s="72">
        <v>13521</v>
      </c>
      <c r="L62" s="114">
        <v>3.8961944339871001E-3</v>
      </c>
      <c r="N62" s="72">
        <v>12058</v>
      </c>
      <c r="O62" s="114">
        <v>4.3250494782676998E-3</v>
      </c>
      <c r="Q62" s="72">
        <v>12423</v>
      </c>
      <c r="R62" s="114">
        <v>4.8664217824096996E-3</v>
      </c>
    </row>
    <row r="63" spans="5:18" x14ac:dyDescent="0.25">
      <c r="E63" s="72">
        <v>18267</v>
      </c>
      <c r="F63" s="114">
        <v>2.2309036325207999E-3</v>
      </c>
      <c r="H63" s="72">
        <v>14614</v>
      </c>
      <c r="I63" s="114">
        <v>3.4172985675392999E-3</v>
      </c>
      <c r="K63" s="72">
        <v>13885</v>
      </c>
      <c r="L63" s="114">
        <v>3.8364059873158001E-3</v>
      </c>
      <c r="N63" s="72">
        <v>12423</v>
      </c>
      <c r="O63" s="114">
        <v>4.2752316927722996E-3</v>
      </c>
      <c r="Q63" s="72">
        <v>12788</v>
      </c>
      <c r="R63" s="114">
        <v>4.8084188726829997E-3</v>
      </c>
    </row>
    <row r="64" spans="5:18" x14ac:dyDescent="0.25">
      <c r="E64" s="71">
        <v>21921</v>
      </c>
      <c r="F64" s="115">
        <v>1.9563770689259002E-3</v>
      </c>
      <c r="H64" s="72">
        <v>18267</v>
      </c>
      <c r="I64" s="114">
        <v>2.8445367954705002E-3</v>
      </c>
      <c r="K64" s="72">
        <v>14249</v>
      </c>
      <c r="L64" s="114">
        <v>3.7741997028276999E-3</v>
      </c>
      <c r="N64" s="72">
        <v>12788</v>
      </c>
      <c r="O64" s="114">
        <v>4.2202406526744996E-3</v>
      </c>
      <c r="P64"/>
      <c r="Q64" s="72">
        <v>13153</v>
      </c>
      <c r="R64" s="114">
        <v>4.7466229331762002E-3</v>
      </c>
    </row>
    <row r="65" spans="8:18" x14ac:dyDescent="0.25">
      <c r="H65" s="71">
        <v>21921</v>
      </c>
      <c r="I65" s="115">
        <v>2.5432321391008999E-3</v>
      </c>
      <c r="K65" s="72">
        <v>14614</v>
      </c>
      <c r="L65" s="114">
        <v>3.7100581642907E-3</v>
      </c>
      <c r="N65" s="72">
        <v>13153</v>
      </c>
      <c r="O65" s="114">
        <v>4.1605670681543003E-3</v>
      </c>
      <c r="P65"/>
      <c r="Q65" s="72">
        <v>13521</v>
      </c>
      <c r="R65" s="114">
        <v>4.6808873060240003E-3</v>
      </c>
    </row>
    <row r="66" spans="8:18" x14ac:dyDescent="0.25">
      <c r="K66" s="72">
        <v>18267</v>
      </c>
      <c r="L66" s="114">
        <v>3.0965565520632999E-3</v>
      </c>
      <c r="N66" s="72">
        <v>13521</v>
      </c>
      <c r="O66" s="114">
        <v>4.0967582449638997E-3</v>
      </c>
      <c r="P66"/>
      <c r="Q66" s="72">
        <v>13885</v>
      </c>
      <c r="R66" s="114">
        <v>4.6128830076048004E-3</v>
      </c>
    </row>
    <row r="67" spans="8:18" x14ac:dyDescent="0.25">
      <c r="K67" s="71">
        <v>21921</v>
      </c>
      <c r="L67" s="115">
        <v>2.7651401757343001E-3</v>
      </c>
      <c r="N67" s="72">
        <v>13885</v>
      </c>
      <c r="O67" s="114">
        <v>4.0312779596734004E-3</v>
      </c>
      <c r="Q67" s="72">
        <v>14249</v>
      </c>
      <c r="R67" s="114">
        <v>4.5422933690839997E-3</v>
      </c>
    </row>
    <row r="68" spans="8:18" x14ac:dyDescent="0.25">
      <c r="N68" s="72">
        <v>14249</v>
      </c>
      <c r="O68" s="114">
        <v>3.9646365707002003E-3</v>
      </c>
      <c r="Q68" s="72">
        <v>14614</v>
      </c>
      <c r="R68" s="114">
        <v>4.4692901107181004E-3</v>
      </c>
    </row>
    <row r="69" spans="8:18" x14ac:dyDescent="0.25">
      <c r="N69" s="72">
        <v>14614</v>
      </c>
      <c r="O69" s="114">
        <v>3.8978585858771E-3</v>
      </c>
      <c r="Q69" s="72">
        <v>18267</v>
      </c>
      <c r="R69" s="114">
        <v>3.7544215785049002E-3</v>
      </c>
    </row>
    <row r="70" spans="8:18" x14ac:dyDescent="0.25">
      <c r="N70" s="72">
        <v>18267</v>
      </c>
      <c r="O70" s="114">
        <v>3.2340947503227001E-3</v>
      </c>
      <c r="Q70" s="71">
        <v>21921</v>
      </c>
      <c r="R70" s="115">
        <v>3.3532679356235999E-3</v>
      </c>
    </row>
    <row r="71" spans="8:18" x14ac:dyDescent="0.25">
      <c r="N71" s="71">
        <v>21921</v>
      </c>
      <c r="O71" s="115">
        <v>2.8837925819363E-3</v>
      </c>
    </row>
  </sheetData>
  <mergeCells count="6">
    <mergeCell ref="B2:C2"/>
    <mergeCell ref="E1:F1"/>
    <mergeCell ref="H1:I1"/>
    <mergeCell ref="Q1:R1"/>
    <mergeCell ref="N1:O1"/>
    <mergeCell ref="K1:L1"/>
  </mergeCells>
  <phoneticPr fontId="2" type="noConversion"/>
  <pageMargins left="0.75" right="0.75" top="1" bottom="1" header="0.5" footer="0.5"/>
  <pageSetup paperSize="9" orientation="portrait" r:id="rId1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Foglio12">
    <tabColor theme="5" tint="-0.249977111117893"/>
  </sheetPr>
  <dimension ref="B2:AK62"/>
  <sheetViews>
    <sheetView topLeftCell="A11" zoomScale="80" zoomScaleNormal="80" workbookViewId="0">
      <selection activeCell="K63" sqref="K63"/>
    </sheetView>
  </sheetViews>
  <sheetFormatPr defaultColWidth="9.08984375" defaultRowHeight="12.5" x14ac:dyDescent="0.25"/>
  <cols>
    <col min="1" max="1" width="4.6328125" style="31" customWidth="1"/>
    <col min="2" max="2" width="9.08984375" style="31"/>
    <col min="3" max="3" width="13.36328125" style="31" customWidth="1"/>
    <col min="4" max="5" width="9.08984375" style="31"/>
    <col min="6" max="6" width="7.08984375" style="31" bestFit="1" customWidth="1"/>
    <col min="7" max="17" width="7.90625" style="31" customWidth="1"/>
    <col min="18" max="18" width="4.36328125" style="31" customWidth="1"/>
    <col min="19" max="19" width="9.08984375" style="31"/>
    <col min="20" max="20" width="10.08984375" style="31" bestFit="1" customWidth="1"/>
    <col min="21" max="23" width="9.08984375" style="31"/>
    <col min="24" max="34" width="6.54296875" style="31" customWidth="1"/>
    <col min="35" max="35" width="4.08984375" style="31" customWidth="1"/>
    <col min="36" max="36" width="9.08984375" style="31"/>
    <col min="37" max="37" width="12.54296875" style="31" bestFit="1" customWidth="1"/>
    <col min="38" max="38" width="7.54296875" style="31" bestFit="1" customWidth="1"/>
    <col min="39" max="39" width="9.90625" style="31" bestFit="1" customWidth="1"/>
    <col min="40" max="40" width="9.6328125" style="31" bestFit="1" customWidth="1"/>
    <col min="41" max="41" width="10.90625" style="31" bestFit="1" customWidth="1"/>
    <col min="42" max="51" width="6.36328125" style="31" bestFit="1" customWidth="1"/>
    <col min="52" max="52" width="4.453125" style="31" customWidth="1"/>
    <col min="53" max="16384" width="9.08984375" style="31"/>
  </cols>
  <sheetData>
    <row r="2" spans="2:35" ht="13" x14ac:dyDescent="0.3">
      <c r="B2" s="28">
        <v>0.67361111111111116</v>
      </c>
      <c r="C2" s="116">
        <v>43769</v>
      </c>
      <c r="D2" s="29" t="s">
        <v>0</v>
      </c>
      <c r="E2" s="29" t="s">
        <v>1</v>
      </c>
      <c r="F2" s="29" t="s">
        <v>298</v>
      </c>
      <c r="G2" s="29"/>
      <c r="H2" s="29"/>
      <c r="I2" s="29"/>
      <c r="J2" s="29"/>
      <c r="K2" s="29"/>
      <c r="L2" s="29"/>
      <c r="M2" s="29"/>
      <c r="N2" s="29"/>
      <c r="O2" s="29"/>
      <c r="P2" s="29"/>
      <c r="Q2" s="30"/>
    </row>
    <row r="3" spans="2:35" x14ac:dyDescent="0.25">
      <c r="B3" s="32" t="s">
        <v>2</v>
      </c>
      <c r="C3" s="33" t="s">
        <v>299</v>
      </c>
      <c r="D3" s="33" t="s">
        <v>6</v>
      </c>
      <c r="E3" s="33" t="s">
        <v>300</v>
      </c>
      <c r="F3" s="33" t="s">
        <v>301</v>
      </c>
      <c r="G3" s="33" t="s">
        <v>317</v>
      </c>
      <c r="H3" s="33" t="s">
        <v>318</v>
      </c>
      <c r="I3" s="33"/>
      <c r="J3" s="33"/>
      <c r="K3" s="33"/>
      <c r="L3" s="33"/>
      <c r="M3" s="33"/>
      <c r="N3" s="33"/>
      <c r="O3" s="33"/>
      <c r="P3" s="33"/>
      <c r="Q3" s="34"/>
    </row>
    <row r="4" spans="2:35" x14ac:dyDescent="0.25">
      <c r="B4" s="37"/>
      <c r="C4" s="38" t="s">
        <v>302</v>
      </c>
      <c r="D4" s="38" t="s">
        <v>3</v>
      </c>
      <c r="E4" s="55">
        <v>-1.5</v>
      </c>
      <c r="F4" s="55">
        <v>-1.25</v>
      </c>
      <c r="G4" s="204">
        <v>-1</v>
      </c>
      <c r="H4" s="55">
        <v>-0.5</v>
      </c>
      <c r="I4" s="55">
        <v>-0.25</v>
      </c>
      <c r="J4" s="55">
        <v>0</v>
      </c>
      <c r="K4" s="55">
        <v>0.25</v>
      </c>
      <c r="L4" s="55">
        <v>0.5</v>
      </c>
      <c r="M4" s="55">
        <v>1</v>
      </c>
      <c r="N4" s="55">
        <v>2</v>
      </c>
      <c r="O4" s="55">
        <v>3</v>
      </c>
      <c r="P4" s="55">
        <v>5</v>
      </c>
      <c r="Q4" s="55">
        <v>10</v>
      </c>
    </row>
    <row r="5" spans="2:35" x14ac:dyDescent="0.25">
      <c r="B5" s="74" t="s">
        <v>9</v>
      </c>
      <c r="C5" s="46">
        <v>-0.4</v>
      </c>
      <c r="D5" s="74">
        <v>3</v>
      </c>
      <c r="E5" s="78"/>
      <c r="F5" s="45"/>
      <c r="G5" s="45"/>
      <c r="H5" s="45">
        <v>2</v>
      </c>
      <c r="I5" s="45"/>
      <c r="J5" s="45"/>
      <c r="K5" s="45"/>
      <c r="L5" s="45"/>
      <c r="M5" s="45"/>
      <c r="N5" s="45"/>
      <c r="O5" s="45"/>
      <c r="P5" s="45"/>
      <c r="Q5" s="79"/>
    </row>
    <row r="6" spans="2:35" x14ac:dyDescent="0.25">
      <c r="B6" s="74" t="s">
        <v>29</v>
      </c>
      <c r="C6" s="46">
        <v>-0.4</v>
      </c>
      <c r="D6" s="74">
        <v>7</v>
      </c>
      <c r="E6" s="74"/>
      <c r="F6" s="47"/>
      <c r="G6" s="47"/>
      <c r="H6" s="47">
        <v>4</v>
      </c>
      <c r="I6" s="47"/>
      <c r="J6" s="47"/>
      <c r="K6" s="47"/>
      <c r="L6" s="47"/>
      <c r="M6" s="47"/>
      <c r="N6" s="47"/>
      <c r="O6" s="47"/>
      <c r="P6" s="47"/>
      <c r="Q6" s="75"/>
    </row>
    <row r="7" spans="2:35" x14ac:dyDescent="0.25">
      <c r="B7" s="74" t="s">
        <v>10</v>
      </c>
      <c r="C7" s="46">
        <v>-0.4</v>
      </c>
      <c r="D7" s="74">
        <v>12</v>
      </c>
      <c r="E7" s="74"/>
      <c r="F7" s="47"/>
      <c r="G7" s="47"/>
      <c r="H7" s="47">
        <v>7</v>
      </c>
      <c r="I7" s="47"/>
      <c r="J7" s="47"/>
      <c r="K7" s="47"/>
      <c r="L7" s="47"/>
      <c r="M7" s="47"/>
      <c r="N7" s="47"/>
      <c r="O7" s="47"/>
      <c r="P7" s="47"/>
      <c r="Q7" s="75"/>
    </row>
    <row r="8" spans="2:35" x14ac:dyDescent="0.25">
      <c r="B8" s="74" t="s">
        <v>11</v>
      </c>
      <c r="C8" s="46">
        <v>-0.3</v>
      </c>
      <c r="D8" s="117">
        <v>26</v>
      </c>
      <c r="E8" s="117"/>
      <c r="F8" s="118"/>
      <c r="G8" s="118">
        <v>1</v>
      </c>
      <c r="H8" s="118">
        <v>10</v>
      </c>
      <c r="I8" s="118"/>
      <c r="J8" s="118"/>
      <c r="K8" s="118"/>
      <c r="L8" s="118"/>
      <c r="M8" s="118"/>
      <c r="N8" s="118"/>
      <c r="O8" s="118"/>
      <c r="P8" s="118"/>
      <c r="Q8" s="119"/>
      <c r="R8" s="120"/>
      <c r="AI8" s="120"/>
    </row>
    <row r="9" spans="2:35" x14ac:dyDescent="0.25">
      <c r="B9" s="74" t="s">
        <v>12</v>
      </c>
      <c r="C9" s="46">
        <v>-0.2</v>
      </c>
      <c r="D9" s="117">
        <v>51</v>
      </c>
      <c r="E9" s="117">
        <v>1</v>
      </c>
      <c r="F9" s="118">
        <v>2</v>
      </c>
      <c r="G9" s="118">
        <v>4</v>
      </c>
      <c r="H9" s="118">
        <v>21</v>
      </c>
      <c r="I9" s="118"/>
      <c r="J9" s="118"/>
      <c r="K9" s="118"/>
      <c r="L9" s="118"/>
      <c r="M9" s="118"/>
      <c r="N9" s="118"/>
      <c r="O9" s="118"/>
      <c r="P9" s="118"/>
      <c r="Q9" s="119"/>
      <c r="R9" s="120"/>
      <c r="AI9" s="120"/>
    </row>
    <row r="10" spans="2:35" x14ac:dyDescent="0.25">
      <c r="B10" s="74" t="s">
        <v>13</v>
      </c>
      <c r="C10" s="46">
        <v>-0.2</v>
      </c>
      <c r="D10" s="117">
        <v>85</v>
      </c>
      <c r="E10" s="117">
        <v>3</v>
      </c>
      <c r="F10" s="118">
        <v>5</v>
      </c>
      <c r="G10" s="118">
        <v>9</v>
      </c>
      <c r="H10" s="118">
        <v>36</v>
      </c>
      <c r="I10" s="118">
        <v>85</v>
      </c>
      <c r="J10" s="118"/>
      <c r="K10" s="118"/>
      <c r="L10" s="118"/>
      <c r="M10" s="118"/>
      <c r="N10" s="118"/>
      <c r="O10" s="118"/>
      <c r="P10" s="118"/>
      <c r="Q10" s="119"/>
      <c r="R10" s="120"/>
      <c r="AI10" s="120"/>
    </row>
    <row r="11" spans="2:35" x14ac:dyDescent="0.25">
      <c r="B11" s="74" t="s">
        <v>14</v>
      </c>
      <c r="C11" s="46">
        <v>-0.2</v>
      </c>
      <c r="D11" s="117">
        <v>130</v>
      </c>
      <c r="E11" s="117">
        <v>6</v>
      </c>
      <c r="F11" s="118">
        <v>10</v>
      </c>
      <c r="G11" s="118">
        <v>17</v>
      </c>
      <c r="H11" s="118">
        <v>54</v>
      </c>
      <c r="I11" s="118">
        <v>112</v>
      </c>
      <c r="J11" s="118"/>
      <c r="K11" s="118"/>
      <c r="L11" s="118"/>
      <c r="M11" s="118"/>
      <c r="N11" s="118"/>
      <c r="O11" s="118"/>
      <c r="P11" s="118"/>
      <c r="Q11" s="119"/>
      <c r="R11" s="120"/>
      <c r="AI11" s="120"/>
    </row>
    <row r="12" spans="2:35" x14ac:dyDescent="0.25">
      <c r="B12" s="74" t="s">
        <v>15</v>
      </c>
      <c r="C12" s="46">
        <v>-0.1</v>
      </c>
      <c r="D12" s="117">
        <v>184</v>
      </c>
      <c r="E12" s="117">
        <v>10</v>
      </c>
      <c r="F12" s="118">
        <v>16</v>
      </c>
      <c r="G12" s="118">
        <v>26</v>
      </c>
      <c r="H12" s="118">
        <v>74</v>
      </c>
      <c r="I12" s="118">
        <v>141</v>
      </c>
      <c r="J12" s="118"/>
      <c r="K12" s="118"/>
      <c r="L12" s="118"/>
      <c r="M12" s="118"/>
      <c r="N12" s="118"/>
      <c r="O12" s="118"/>
      <c r="P12" s="118"/>
      <c r="Q12" s="119"/>
      <c r="R12" s="120"/>
      <c r="AI12" s="120"/>
    </row>
    <row r="13" spans="2:35" x14ac:dyDescent="0.25">
      <c r="B13" s="74" t="s">
        <v>16</v>
      </c>
      <c r="C13" s="46">
        <v>0</v>
      </c>
      <c r="D13" s="117">
        <v>247</v>
      </c>
      <c r="E13" s="117">
        <v>15</v>
      </c>
      <c r="F13" s="118">
        <v>23</v>
      </c>
      <c r="G13" s="118">
        <v>37</v>
      </c>
      <c r="H13" s="118">
        <v>96</v>
      </c>
      <c r="I13" s="118">
        <v>171</v>
      </c>
      <c r="J13" s="118"/>
      <c r="K13" s="118"/>
      <c r="L13" s="118"/>
      <c r="M13" s="118"/>
      <c r="N13" s="118"/>
      <c r="O13" s="118"/>
      <c r="P13" s="118"/>
      <c r="Q13" s="119"/>
      <c r="R13" s="120"/>
      <c r="AI13" s="120"/>
    </row>
    <row r="14" spans="2:35" x14ac:dyDescent="0.25">
      <c r="B14" s="74" t="s">
        <v>17</v>
      </c>
      <c r="C14" s="46">
        <v>0</v>
      </c>
      <c r="D14" s="117">
        <v>317</v>
      </c>
      <c r="E14" s="117">
        <v>20</v>
      </c>
      <c r="F14" s="118">
        <v>31</v>
      </c>
      <c r="G14" s="118">
        <v>48</v>
      </c>
      <c r="H14" s="118">
        <v>118</v>
      </c>
      <c r="I14" s="118">
        <v>201</v>
      </c>
      <c r="J14" s="118"/>
      <c r="K14" s="118"/>
      <c r="L14" s="118"/>
      <c r="M14" s="118"/>
      <c r="N14" s="118"/>
      <c r="O14" s="118"/>
      <c r="P14" s="118"/>
      <c r="Q14" s="119"/>
      <c r="R14" s="120"/>
      <c r="AI14" s="120"/>
    </row>
    <row r="15" spans="2:35" x14ac:dyDescent="0.25">
      <c r="B15" s="74" t="s">
        <v>18</v>
      </c>
      <c r="C15" s="46">
        <v>0.04</v>
      </c>
      <c r="D15" s="74">
        <v>396</v>
      </c>
      <c r="E15" s="74">
        <v>27</v>
      </c>
      <c r="F15" s="47">
        <v>41</v>
      </c>
      <c r="G15" s="47">
        <v>62</v>
      </c>
      <c r="H15" s="47">
        <v>144</v>
      </c>
      <c r="I15" s="47">
        <v>235</v>
      </c>
      <c r="J15" s="47">
        <v>369</v>
      </c>
      <c r="K15" s="47"/>
      <c r="L15" s="47"/>
      <c r="M15" s="47"/>
      <c r="N15" s="47"/>
      <c r="O15" s="47"/>
      <c r="P15" s="47"/>
      <c r="Q15" s="75"/>
    </row>
    <row r="16" spans="2:35" x14ac:dyDescent="0.25">
      <c r="B16" s="74" t="s">
        <v>214</v>
      </c>
      <c r="C16" s="46">
        <v>0.16</v>
      </c>
      <c r="D16" s="74">
        <v>569</v>
      </c>
      <c r="E16" s="74">
        <v>47</v>
      </c>
      <c r="F16" s="47">
        <v>67</v>
      </c>
      <c r="G16" s="47">
        <v>96</v>
      </c>
      <c r="H16" s="47">
        <v>200</v>
      </c>
      <c r="I16" s="47">
        <v>306</v>
      </c>
      <c r="J16" s="47">
        <v>459</v>
      </c>
      <c r="K16" s="47"/>
      <c r="L16" s="47"/>
      <c r="M16" s="47"/>
      <c r="N16" s="47"/>
      <c r="O16" s="47"/>
      <c r="P16" s="47"/>
      <c r="Q16" s="75"/>
    </row>
    <row r="17" spans="2:37" x14ac:dyDescent="0.25">
      <c r="B17" s="74" t="s">
        <v>19</v>
      </c>
      <c r="C17" s="46">
        <v>0.28999999999999998</v>
      </c>
      <c r="D17" s="74">
        <v>851</v>
      </c>
      <c r="E17" s="74">
        <v>88</v>
      </c>
      <c r="F17" s="47">
        <v>118</v>
      </c>
      <c r="G17" s="47">
        <v>160</v>
      </c>
      <c r="H17" s="47">
        <v>297</v>
      </c>
      <c r="I17" s="47">
        <v>424</v>
      </c>
      <c r="J17" s="47">
        <v>602</v>
      </c>
      <c r="K17" s="47">
        <v>814</v>
      </c>
      <c r="L17" s="47"/>
      <c r="M17" s="47"/>
      <c r="N17" s="47"/>
      <c r="O17" s="47"/>
      <c r="P17" s="47"/>
      <c r="Q17" s="75"/>
    </row>
    <row r="18" spans="2:37" x14ac:dyDescent="0.25">
      <c r="B18" s="74" t="s">
        <v>20</v>
      </c>
      <c r="C18" s="46">
        <v>0.41</v>
      </c>
      <c r="D18" s="74">
        <v>1342</v>
      </c>
      <c r="E18" s="74">
        <v>188</v>
      </c>
      <c r="F18" s="47">
        <v>238</v>
      </c>
      <c r="G18" s="47">
        <v>304</v>
      </c>
      <c r="H18" s="47">
        <v>503</v>
      </c>
      <c r="I18" s="47">
        <v>668</v>
      </c>
      <c r="J18" s="47">
        <v>890</v>
      </c>
      <c r="K18" s="47">
        <v>1153</v>
      </c>
      <c r="L18" s="47"/>
      <c r="M18" s="47"/>
      <c r="N18" s="47"/>
      <c r="O18" s="47"/>
      <c r="P18" s="47"/>
      <c r="Q18" s="75"/>
    </row>
    <row r="19" spans="2:37" x14ac:dyDescent="0.25">
      <c r="B19" s="74" t="s">
        <v>21</v>
      </c>
      <c r="C19" s="46">
        <v>0.45</v>
      </c>
      <c r="D19" s="74">
        <v>1847</v>
      </c>
      <c r="E19" s="74">
        <v>317</v>
      </c>
      <c r="F19" s="47">
        <v>394</v>
      </c>
      <c r="G19" s="47">
        <v>490</v>
      </c>
      <c r="H19" s="47">
        <v>765</v>
      </c>
      <c r="I19" s="47">
        <v>976</v>
      </c>
      <c r="J19" s="47">
        <v>1249</v>
      </c>
      <c r="K19" s="47">
        <v>1568</v>
      </c>
      <c r="L19" s="47"/>
      <c r="M19" s="47"/>
      <c r="N19" s="47"/>
      <c r="O19" s="47"/>
      <c r="P19" s="47"/>
      <c r="Q19" s="75"/>
    </row>
    <row r="20" spans="2:37" x14ac:dyDescent="0.25">
      <c r="B20" s="76" t="s">
        <v>22</v>
      </c>
      <c r="C20" s="40">
        <v>0.44</v>
      </c>
      <c r="D20" s="76">
        <v>2362</v>
      </c>
      <c r="E20" s="76">
        <v>478</v>
      </c>
      <c r="F20" s="51">
        <v>586</v>
      </c>
      <c r="G20" s="51">
        <v>717</v>
      </c>
      <c r="H20" s="51">
        <v>1076</v>
      </c>
      <c r="I20" s="51">
        <v>1336</v>
      </c>
      <c r="J20" s="51">
        <v>1663</v>
      </c>
      <c r="K20" s="51">
        <v>2041</v>
      </c>
      <c r="L20" s="51"/>
      <c r="M20" s="51"/>
      <c r="N20" s="51"/>
      <c r="O20" s="51"/>
      <c r="P20" s="51"/>
      <c r="Q20" s="77"/>
    </row>
    <row r="23" spans="2:37" ht="13" x14ac:dyDescent="0.3">
      <c r="B23" s="28">
        <v>0.67361111111111116</v>
      </c>
      <c r="C23" s="116">
        <v>43769</v>
      </c>
      <c r="D23" s="29" t="s">
        <v>0</v>
      </c>
      <c r="E23" s="29" t="s">
        <v>1</v>
      </c>
      <c r="F23" s="29" t="s">
        <v>362</v>
      </c>
      <c r="G23" s="29"/>
      <c r="H23" s="29"/>
      <c r="I23" s="29"/>
      <c r="J23" s="29"/>
      <c r="K23" s="29"/>
      <c r="L23" s="29"/>
      <c r="M23" s="29"/>
      <c r="N23" s="29"/>
      <c r="O23" s="29"/>
      <c r="P23" s="29"/>
      <c r="Q23" s="30"/>
    </row>
    <row r="24" spans="2:37" x14ac:dyDescent="0.25">
      <c r="B24" s="35" t="s">
        <v>2</v>
      </c>
      <c r="C24" s="290" t="s">
        <v>838</v>
      </c>
      <c r="D24" s="36" t="s">
        <v>6</v>
      </c>
      <c r="E24" s="36" t="s">
        <v>300</v>
      </c>
      <c r="F24" s="36" t="s">
        <v>301</v>
      </c>
      <c r="G24" s="36" t="s">
        <v>317</v>
      </c>
      <c r="H24" s="36" t="s">
        <v>318</v>
      </c>
      <c r="I24" s="36"/>
      <c r="J24" s="36"/>
      <c r="K24" s="36"/>
      <c r="L24" s="36"/>
      <c r="M24" s="36"/>
      <c r="N24" s="36"/>
      <c r="O24" s="36"/>
      <c r="P24" s="36"/>
      <c r="Q24" s="80"/>
      <c r="AJ24" s="53"/>
      <c r="AK24" s="54"/>
    </row>
    <row r="25" spans="2:37" x14ac:dyDescent="0.25">
      <c r="B25" s="37"/>
      <c r="C25" s="38" t="s">
        <v>302</v>
      </c>
      <c r="D25" s="38" t="s">
        <v>3</v>
      </c>
      <c r="E25" s="55">
        <v>-1.5</v>
      </c>
      <c r="F25" s="55">
        <v>-1.25</v>
      </c>
      <c r="G25" s="204">
        <v>-1</v>
      </c>
      <c r="H25" s="55">
        <v>-0.5</v>
      </c>
      <c r="I25" s="55">
        <v>-0.25</v>
      </c>
      <c r="J25" s="55">
        <v>0</v>
      </c>
      <c r="K25" s="55">
        <v>0.25</v>
      </c>
      <c r="L25" s="55">
        <v>0.5</v>
      </c>
      <c r="M25" s="55">
        <v>1</v>
      </c>
      <c r="N25" s="55">
        <v>2</v>
      </c>
      <c r="O25" s="55">
        <v>3</v>
      </c>
      <c r="P25" s="55">
        <v>5</v>
      </c>
      <c r="Q25" s="55">
        <v>10</v>
      </c>
    </row>
    <row r="26" spans="2:37" x14ac:dyDescent="0.25">
      <c r="B26" s="41" t="s">
        <v>9</v>
      </c>
      <c r="C26" s="46">
        <v>-0.4</v>
      </c>
      <c r="D26" s="74">
        <v>3</v>
      </c>
      <c r="E26" s="56"/>
      <c r="F26" s="29"/>
      <c r="G26" s="57"/>
      <c r="H26" s="57"/>
      <c r="I26" s="57">
        <v>1</v>
      </c>
      <c r="J26" s="57"/>
      <c r="K26" s="57"/>
      <c r="L26" s="57"/>
      <c r="M26" s="57"/>
      <c r="N26" s="57"/>
      <c r="O26" s="57"/>
      <c r="P26" s="57"/>
      <c r="Q26" s="30"/>
    </row>
    <row r="27" spans="2:37" x14ac:dyDescent="0.25">
      <c r="B27" s="41" t="s">
        <v>29</v>
      </c>
      <c r="C27" s="46">
        <v>-0.4</v>
      </c>
      <c r="D27" s="74">
        <v>7</v>
      </c>
      <c r="E27" s="32"/>
      <c r="F27" s="33"/>
      <c r="G27" s="42"/>
      <c r="H27" s="42"/>
      <c r="I27" s="42">
        <v>1</v>
      </c>
      <c r="J27" s="42"/>
      <c r="K27" s="42"/>
      <c r="L27" s="42"/>
      <c r="M27" s="42"/>
      <c r="N27" s="42"/>
      <c r="O27" s="42"/>
      <c r="P27" s="42"/>
      <c r="Q27" s="34"/>
    </row>
    <row r="28" spans="2:37" x14ac:dyDescent="0.25">
      <c r="B28" s="41" t="s">
        <v>10</v>
      </c>
      <c r="C28" s="46">
        <v>-0.4</v>
      </c>
      <c r="D28" s="74">
        <v>12</v>
      </c>
      <c r="E28" s="32"/>
      <c r="F28" s="33"/>
      <c r="G28" s="42"/>
      <c r="H28" s="42"/>
      <c r="I28" s="42">
        <v>4</v>
      </c>
      <c r="J28" s="42">
        <v>1</v>
      </c>
      <c r="K28" s="42"/>
      <c r="L28" s="42"/>
      <c r="M28" s="42"/>
      <c r="N28" s="42"/>
      <c r="O28" s="42"/>
      <c r="P28" s="42"/>
      <c r="Q28" s="34"/>
    </row>
    <row r="29" spans="2:37" x14ac:dyDescent="0.25">
      <c r="B29" s="121" t="s">
        <v>11</v>
      </c>
      <c r="C29" s="46">
        <v>-0.3</v>
      </c>
      <c r="D29" s="117">
        <v>26</v>
      </c>
      <c r="E29" s="122"/>
      <c r="F29" s="123"/>
      <c r="G29" s="123"/>
      <c r="H29" s="123"/>
      <c r="I29" s="124">
        <v>18</v>
      </c>
      <c r="J29" s="124">
        <v>7</v>
      </c>
      <c r="K29" s="124">
        <v>3</v>
      </c>
      <c r="L29" s="124">
        <v>1</v>
      </c>
      <c r="M29" s="124"/>
      <c r="N29" s="124"/>
      <c r="O29" s="124"/>
      <c r="P29" s="124"/>
      <c r="Q29" s="125"/>
    </row>
    <row r="30" spans="2:37" x14ac:dyDescent="0.25">
      <c r="B30" s="121" t="s">
        <v>12</v>
      </c>
      <c r="C30" s="46">
        <v>-0.2</v>
      </c>
      <c r="D30" s="117">
        <v>51</v>
      </c>
      <c r="E30" s="122"/>
      <c r="F30" s="123"/>
      <c r="G30" s="123"/>
      <c r="H30" s="123"/>
      <c r="I30" s="124">
        <v>45</v>
      </c>
      <c r="J30" s="124">
        <v>23</v>
      </c>
      <c r="K30" s="124">
        <v>13</v>
      </c>
      <c r="L30" s="124">
        <v>8</v>
      </c>
      <c r="M30" s="124">
        <v>3</v>
      </c>
      <c r="N30" s="124">
        <v>1</v>
      </c>
      <c r="O30" s="124"/>
      <c r="P30" s="124"/>
      <c r="Q30" s="125"/>
    </row>
    <row r="31" spans="2:37" x14ac:dyDescent="0.25">
      <c r="B31" s="121" t="s">
        <v>13</v>
      </c>
      <c r="C31" s="46">
        <v>-0.2</v>
      </c>
      <c r="D31" s="117">
        <v>85</v>
      </c>
      <c r="E31" s="122"/>
      <c r="F31" s="123"/>
      <c r="G31" s="123"/>
      <c r="H31" s="123"/>
      <c r="I31" s="123"/>
      <c r="J31" s="124">
        <v>51</v>
      </c>
      <c r="K31" s="124">
        <v>32</v>
      </c>
      <c r="L31" s="124">
        <v>21</v>
      </c>
      <c r="M31" s="124">
        <v>10</v>
      </c>
      <c r="N31" s="124">
        <v>4</v>
      </c>
      <c r="O31" s="124">
        <v>2</v>
      </c>
      <c r="P31" s="124">
        <v>1</v>
      </c>
      <c r="Q31" s="125"/>
    </row>
    <row r="32" spans="2:37" x14ac:dyDescent="0.25">
      <c r="B32" s="121" t="s">
        <v>14</v>
      </c>
      <c r="C32" s="46">
        <v>-0.2</v>
      </c>
      <c r="D32" s="117">
        <v>130</v>
      </c>
      <c r="E32" s="122"/>
      <c r="F32" s="123"/>
      <c r="G32" s="123"/>
      <c r="H32" s="123"/>
      <c r="I32" s="123"/>
      <c r="J32" s="124">
        <v>94</v>
      </c>
      <c r="K32" s="124">
        <v>64</v>
      </c>
      <c r="L32" s="124">
        <v>45</v>
      </c>
      <c r="M32" s="124">
        <v>24</v>
      </c>
      <c r="N32" s="124">
        <v>9</v>
      </c>
      <c r="O32" s="124">
        <v>4</v>
      </c>
      <c r="P32" s="124">
        <v>1</v>
      </c>
      <c r="Q32" s="125"/>
    </row>
    <row r="33" spans="2:36" x14ac:dyDescent="0.25">
      <c r="B33" s="121" t="s">
        <v>15</v>
      </c>
      <c r="C33" s="46">
        <v>-0.1</v>
      </c>
      <c r="D33" s="117">
        <v>184</v>
      </c>
      <c r="E33" s="122"/>
      <c r="F33" s="123"/>
      <c r="G33" s="123"/>
      <c r="H33" s="123"/>
      <c r="I33" s="123"/>
      <c r="J33" s="124">
        <v>152</v>
      </c>
      <c r="K33" s="124">
        <v>110</v>
      </c>
      <c r="L33" s="124">
        <v>81</v>
      </c>
      <c r="M33" s="124">
        <v>46</v>
      </c>
      <c r="N33" s="124">
        <v>18</v>
      </c>
      <c r="O33" s="124">
        <v>8</v>
      </c>
      <c r="P33" s="124">
        <v>3</v>
      </c>
      <c r="Q33" s="125">
        <v>1</v>
      </c>
    </row>
    <row r="34" spans="2:36" x14ac:dyDescent="0.25">
      <c r="B34" s="121" t="s">
        <v>16</v>
      </c>
      <c r="C34" s="46">
        <v>0</v>
      </c>
      <c r="D34" s="117">
        <v>247</v>
      </c>
      <c r="E34" s="122"/>
      <c r="F34" s="123"/>
      <c r="G34" s="123"/>
      <c r="H34" s="123"/>
      <c r="I34" s="123"/>
      <c r="J34" s="124">
        <v>225</v>
      </c>
      <c r="K34" s="124">
        <v>170</v>
      </c>
      <c r="L34" s="124">
        <v>130</v>
      </c>
      <c r="M34" s="124">
        <v>78</v>
      </c>
      <c r="N34" s="124">
        <v>32</v>
      </c>
      <c r="O34" s="124">
        <v>16</v>
      </c>
      <c r="P34" s="124">
        <v>5</v>
      </c>
      <c r="Q34" s="125">
        <v>1</v>
      </c>
    </row>
    <row r="35" spans="2:36" x14ac:dyDescent="0.25">
      <c r="B35" s="121" t="s">
        <v>17</v>
      </c>
      <c r="C35" s="46">
        <v>0</v>
      </c>
      <c r="D35" s="117">
        <v>317</v>
      </c>
      <c r="E35" s="122"/>
      <c r="F35" s="123"/>
      <c r="G35" s="123"/>
      <c r="H35" s="123"/>
      <c r="I35" s="123"/>
      <c r="J35" s="124">
        <v>312</v>
      </c>
      <c r="K35" s="124">
        <v>243</v>
      </c>
      <c r="L35" s="124">
        <v>191</v>
      </c>
      <c r="M35" s="124">
        <v>121</v>
      </c>
      <c r="N35" s="124">
        <v>54</v>
      </c>
      <c r="O35" s="124">
        <v>27</v>
      </c>
      <c r="P35" s="124">
        <v>9</v>
      </c>
      <c r="Q35" s="125">
        <v>2</v>
      </c>
    </row>
    <row r="36" spans="2:36" x14ac:dyDescent="0.25">
      <c r="B36" s="41" t="s">
        <v>18</v>
      </c>
      <c r="C36" s="46">
        <v>0.04</v>
      </c>
      <c r="D36" s="74">
        <v>396</v>
      </c>
      <c r="E36" s="32"/>
      <c r="F36" s="33"/>
      <c r="G36" s="33"/>
      <c r="H36" s="33"/>
      <c r="I36" s="33"/>
      <c r="J36" s="33"/>
      <c r="K36" s="42">
        <v>328</v>
      </c>
      <c r="L36" s="42">
        <v>263</v>
      </c>
      <c r="M36" s="42">
        <v>174</v>
      </c>
      <c r="N36" s="42">
        <v>82</v>
      </c>
      <c r="O36" s="42">
        <v>44</v>
      </c>
      <c r="P36" s="42">
        <v>16</v>
      </c>
      <c r="Q36" s="43">
        <v>3</v>
      </c>
    </row>
    <row r="37" spans="2:36" x14ac:dyDescent="0.25">
      <c r="B37" s="41" t="s">
        <v>214</v>
      </c>
      <c r="C37" s="46">
        <v>0.16</v>
      </c>
      <c r="D37" s="74">
        <v>569</v>
      </c>
      <c r="E37" s="32"/>
      <c r="F37" s="33"/>
      <c r="G37" s="33"/>
      <c r="H37" s="33"/>
      <c r="I37" s="33"/>
      <c r="J37" s="33"/>
      <c r="K37" s="42">
        <v>529</v>
      </c>
      <c r="L37" s="42">
        <v>438</v>
      </c>
      <c r="M37" s="42">
        <v>304</v>
      </c>
      <c r="N37" s="42">
        <v>156</v>
      </c>
      <c r="O37" s="42">
        <v>87</v>
      </c>
      <c r="P37" s="42">
        <v>34</v>
      </c>
      <c r="Q37" s="43">
        <v>7</v>
      </c>
    </row>
    <row r="38" spans="2:36" x14ac:dyDescent="0.25">
      <c r="B38" s="41" t="s">
        <v>19</v>
      </c>
      <c r="C38" s="46">
        <v>0.28999999999999998</v>
      </c>
      <c r="D38" s="74">
        <v>851</v>
      </c>
      <c r="E38" s="32"/>
      <c r="F38" s="33"/>
      <c r="G38" s="33"/>
      <c r="H38" s="33"/>
      <c r="I38" s="33"/>
      <c r="J38" s="33"/>
      <c r="K38" s="42"/>
      <c r="L38" s="42">
        <v>741</v>
      </c>
      <c r="M38" s="42">
        <v>536</v>
      </c>
      <c r="N38" s="42">
        <v>293</v>
      </c>
      <c r="O38" s="42">
        <v>172</v>
      </c>
      <c r="P38" s="42">
        <v>73</v>
      </c>
      <c r="Q38" s="43">
        <v>17</v>
      </c>
    </row>
    <row r="39" spans="2:36" x14ac:dyDescent="0.25">
      <c r="B39" s="41" t="s">
        <v>20</v>
      </c>
      <c r="C39" s="46">
        <v>0.41</v>
      </c>
      <c r="D39" s="74">
        <v>1342</v>
      </c>
      <c r="E39" s="32"/>
      <c r="F39" s="33"/>
      <c r="G39" s="33"/>
      <c r="H39" s="33"/>
      <c r="I39" s="33"/>
      <c r="J39" s="42"/>
      <c r="K39" s="42"/>
      <c r="L39" s="42">
        <v>1276</v>
      </c>
      <c r="M39" s="42">
        <v>959</v>
      </c>
      <c r="N39" s="42">
        <v>559</v>
      </c>
      <c r="O39" s="42">
        <v>346</v>
      </c>
      <c r="P39" s="42">
        <v>158</v>
      </c>
      <c r="Q39" s="43">
        <v>42</v>
      </c>
    </row>
    <row r="40" spans="2:36" x14ac:dyDescent="0.25">
      <c r="B40" s="41" t="s">
        <v>21</v>
      </c>
      <c r="C40" s="46">
        <v>0.45</v>
      </c>
      <c r="D40" s="74">
        <v>1847</v>
      </c>
      <c r="E40" s="32"/>
      <c r="F40" s="33"/>
      <c r="G40" s="33"/>
      <c r="H40" s="33"/>
      <c r="I40" s="33"/>
      <c r="J40" s="42"/>
      <c r="K40" s="42"/>
      <c r="L40" s="42">
        <v>1796</v>
      </c>
      <c r="M40" s="42">
        <v>1381</v>
      </c>
      <c r="N40" s="42">
        <v>840</v>
      </c>
      <c r="O40" s="42">
        <v>538</v>
      </c>
      <c r="P40" s="42">
        <v>258</v>
      </c>
      <c r="Q40" s="43">
        <v>73</v>
      </c>
    </row>
    <row r="41" spans="2:36" x14ac:dyDescent="0.25">
      <c r="B41" s="48" t="s">
        <v>22</v>
      </c>
      <c r="C41" s="40">
        <v>0.44</v>
      </c>
      <c r="D41" s="76">
        <v>2362</v>
      </c>
      <c r="E41" s="35"/>
      <c r="F41" s="36"/>
      <c r="G41" s="36"/>
      <c r="H41" s="36"/>
      <c r="I41" s="36"/>
      <c r="J41" s="49"/>
      <c r="K41" s="49"/>
      <c r="L41" s="49">
        <v>2295</v>
      </c>
      <c r="M41" s="49">
        <v>1791</v>
      </c>
      <c r="N41" s="49">
        <v>1118</v>
      </c>
      <c r="O41" s="49">
        <v>732</v>
      </c>
      <c r="P41" s="49">
        <v>362</v>
      </c>
      <c r="Q41" s="50">
        <v>106</v>
      </c>
    </row>
    <row r="44" spans="2:36" ht="13" x14ac:dyDescent="0.3">
      <c r="B44" s="28">
        <v>0.67361111111111116</v>
      </c>
      <c r="C44" s="116">
        <v>43769</v>
      </c>
      <c r="D44" s="29" t="s">
        <v>0</v>
      </c>
      <c r="E44" s="29" t="s">
        <v>1</v>
      </c>
      <c r="F44" s="29" t="s">
        <v>363</v>
      </c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30"/>
    </row>
    <row r="45" spans="2:36" x14ac:dyDescent="0.25">
      <c r="B45" s="32" t="s">
        <v>2</v>
      </c>
      <c r="C45" s="33" t="s">
        <v>303</v>
      </c>
      <c r="D45" s="33" t="s">
        <v>6</v>
      </c>
      <c r="E45" s="33" t="s">
        <v>320</v>
      </c>
      <c r="F45" s="33" t="s">
        <v>316</v>
      </c>
      <c r="G45" s="33" t="s">
        <v>7</v>
      </c>
      <c r="H45" s="33"/>
      <c r="I45" s="33" t="s">
        <v>839</v>
      </c>
      <c r="J45" s="33"/>
      <c r="K45" s="33"/>
      <c r="L45" s="33"/>
      <c r="M45" s="33"/>
      <c r="N45" s="33"/>
      <c r="O45" s="33"/>
      <c r="P45" s="33"/>
      <c r="Q45" s="34"/>
      <c r="AJ45" s="52"/>
    </row>
    <row r="46" spans="2:36" x14ac:dyDescent="0.25">
      <c r="B46" s="39"/>
      <c r="C46" s="39" t="s">
        <v>302</v>
      </c>
      <c r="D46" s="39" t="s">
        <v>3</v>
      </c>
      <c r="E46" s="55">
        <v>-1.5</v>
      </c>
      <c r="F46" s="55">
        <v>-1.25</v>
      </c>
      <c r="G46" s="204">
        <v>-1</v>
      </c>
      <c r="H46" s="55">
        <v>-0.5</v>
      </c>
      <c r="I46" s="55">
        <v>-0.25</v>
      </c>
      <c r="J46" s="55">
        <v>0</v>
      </c>
      <c r="K46" s="55">
        <v>0.25</v>
      </c>
      <c r="L46" s="55">
        <v>0.5</v>
      </c>
      <c r="M46" s="55">
        <v>1</v>
      </c>
      <c r="N46" s="55">
        <v>2</v>
      </c>
      <c r="O46" s="55">
        <v>3</v>
      </c>
      <c r="P46" s="55">
        <v>5</v>
      </c>
      <c r="Q46" s="55">
        <v>10</v>
      </c>
    </row>
    <row r="47" spans="2:36" x14ac:dyDescent="0.25">
      <c r="B47" s="44" t="s">
        <v>9</v>
      </c>
      <c r="C47" s="46">
        <v>-0.4</v>
      </c>
      <c r="D47" s="45">
        <v>6.27</v>
      </c>
      <c r="E47" s="45">
        <v>16</v>
      </c>
      <c r="F47" s="45">
        <v>12.9</v>
      </c>
      <c r="G47" s="45">
        <v>10.199999999999999</v>
      </c>
      <c r="H47" s="45">
        <v>6.2</v>
      </c>
      <c r="I47" s="45">
        <v>7.5</v>
      </c>
      <c r="J47" s="45">
        <v>9.3000000000000007</v>
      </c>
      <c r="K47" s="45">
        <v>10.9</v>
      </c>
      <c r="L47" s="127">
        <v>12.4</v>
      </c>
      <c r="M47" s="127">
        <v>14.8</v>
      </c>
      <c r="N47" s="127">
        <v>19.3</v>
      </c>
      <c r="O47" s="45">
        <v>24.1</v>
      </c>
      <c r="P47" s="45">
        <v>31.6</v>
      </c>
      <c r="Q47" s="79">
        <v>43.7</v>
      </c>
    </row>
    <row r="48" spans="2:36" x14ac:dyDescent="0.25">
      <c r="B48" s="46" t="s">
        <v>29</v>
      </c>
      <c r="C48" s="46">
        <v>-0.4</v>
      </c>
      <c r="D48" s="47">
        <v>6.57</v>
      </c>
      <c r="E48" s="47">
        <v>15.1</v>
      </c>
      <c r="F48" s="47">
        <v>12.4</v>
      </c>
      <c r="G48" s="47">
        <v>10</v>
      </c>
      <c r="H48" s="47">
        <v>6.6</v>
      </c>
      <c r="I48" s="47">
        <v>7.5</v>
      </c>
      <c r="J48" s="47">
        <v>8.8000000000000007</v>
      </c>
      <c r="K48" s="47">
        <v>10.1</v>
      </c>
      <c r="L48" s="118">
        <v>11.3</v>
      </c>
      <c r="M48" s="118">
        <v>13.3</v>
      </c>
      <c r="N48" s="118">
        <v>16.3</v>
      </c>
      <c r="O48" s="47">
        <v>18.7</v>
      </c>
      <c r="P48" s="47">
        <v>24.3</v>
      </c>
      <c r="Q48" s="75">
        <v>33.700000000000003</v>
      </c>
    </row>
    <row r="49" spans="2:17" x14ac:dyDescent="0.25">
      <c r="B49" s="46" t="s">
        <v>10</v>
      </c>
      <c r="C49" s="46">
        <v>-0.4</v>
      </c>
      <c r="D49" s="47">
        <v>6.95</v>
      </c>
      <c r="E49" s="47">
        <v>15</v>
      </c>
      <c r="F49" s="47">
        <v>12.5</v>
      </c>
      <c r="G49" s="47">
        <v>10.3</v>
      </c>
      <c r="H49" s="47">
        <v>7</v>
      </c>
      <c r="I49" s="47">
        <v>7.6</v>
      </c>
      <c r="J49" s="47">
        <v>8.6999999999999993</v>
      </c>
      <c r="K49" s="47">
        <v>9.8000000000000007</v>
      </c>
      <c r="L49" s="118">
        <v>10.7</v>
      </c>
      <c r="M49" s="118">
        <v>12.5</v>
      </c>
      <c r="N49" s="118">
        <v>15.2</v>
      </c>
      <c r="O49" s="47">
        <v>17.2</v>
      </c>
      <c r="P49" s="47">
        <v>20.3</v>
      </c>
      <c r="Q49" s="75">
        <v>28.2</v>
      </c>
    </row>
    <row r="50" spans="2:17" x14ac:dyDescent="0.25">
      <c r="B50" s="126" t="s">
        <v>11</v>
      </c>
      <c r="C50" s="46">
        <v>-0.3</v>
      </c>
      <c r="D50" s="118">
        <v>7.92</v>
      </c>
      <c r="E50" s="47">
        <v>16</v>
      </c>
      <c r="F50" s="47">
        <v>13.6</v>
      </c>
      <c r="G50" s="47">
        <v>11.6</v>
      </c>
      <c r="H50" s="47">
        <v>8.1999999999999993</v>
      </c>
      <c r="I50" s="47">
        <v>8.1</v>
      </c>
      <c r="J50" s="47">
        <v>8.9</v>
      </c>
      <c r="K50" s="47">
        <v>9.8000000000000007</v>
      </c>
      <c r="L50" s="118">
        <v>10.7</v>
      </c>
      <c r="M50" s="118">
        <v>12.2</v>
      </c>
      <c r="N50" s="118">
        <v>14.7</v>
      </c>
      <c r="O50" s="47">
        <v>16.7</v>
      </c>
      <c r="P50" s="47">
        <v>19.5</v>
      </c>
      <c r="Q50" s="75">
        <v>23.8</v>
      </c>
    </row>
    <row r="51" spans="2:17" x14ac:dyDescent="0.25">
      <c r="B51" s="126" t="s">
        <v>12</v>
      </c>
      <c r="C51" s="46">
        <v>-0.2</v>
      </c>
      <c r="D51" s="118">
        <v>9.3699999999999992</v>
      </c>
      <c r="E51" s="47">
        <v>17.600000000000001</v>
      </c>
      <c r="F51" s="47">
        <v>15.3</v>
      </c>
      <c r="G51" s="47">
        <v>13.2</v>
      </c>
      <c r="H51" s="47">
        <v>9.6</v>
      </c>
      <c r="I51" s="47">
        <v>9.5</v>
      </c>
      <c r="J51" s="47">
        <v>10.199999999999999</v>
      </c>
      <c r="K51" s="47">
        <v>11</v>
      </c>
      <c r="L51" s="118">
        <v>11.8</v>
      </c>
      <c r="M51" s="118">
        <v>13.2</v>
      </c>
      <c r="N51" s="118">
        <v>15.6</v>
      </c>
      <c r="O51" s="47">
        <v>17.399999999999999</v>
      </c>
      <c r="P51" s="47">
        <v>20.100000000000001</v>
      </c>
      <c r="Q51" s="75">
        <v>24.2</v>
      </c>
    </row>
    <row r="52" spans="2:17" x14ac:dyDescent="0.25">
      <c r="B52" s="126" t="s">
        <v>13</v>
      </c>
      <c r="C52" s="46">
        <v>-0.2</v>
      </c>
      <c r="D52" s="118">
        <v>10.63</v>
      </c>
      <c r="E52" s="47">
        <v>18.600000000000001</v>
      </c>
      <c r="F52" s="47">
        <v>16.399999999999999</v>
      </c>
      <c r="G52" s="47">
        <v>14.3</v>
      </c>
      <c r="H52" s="47">
        <v>10.9</v>
      </c>
      <c r="I52" s="47">
        <v>10.6</v>
      </c>
      <c r="J52" s="47">
        <v>11.3</v>
      </c>
      <c r="K52" s="47">
        <v>11.9</v>
      </c>
      <c r="L52" s="118">
        <v>12.5</v>
      </c>
      <c r="M52" s="118">
        <v>13.7</v>
      </c>
      <c r="N52" s="118">
        <v>15.7</v>
      </c>
      <c r="O52" s="47">
        <v>17.2</v>
      </c>
      <c r="P52" s="47">
        <v>19.600000000000001</v>
      </c>
      <c r="Q52" s="75">
        <v>23.2</v>
      </c>
    </row>
    <row r="53" spans="2:17" x14ac:dyDescent="0.25">
      <c r="B53" s="126" t="s">
        <v>14</v>
      </c>
      <c r="C53" s="46">
        <v>-0.2</v>
      </c>
      <c r="D53" s="118">
        <v>11.77</v>
      </c>
      <c r="E53" s="47">
        <v>19.5</v>
      </c>
      <c r="F53" s="47">
        <v>17.3</v>
      </c>
      <c r="G53" s="47">
        <v>15.4</v>
      </c>
      <c r="H53" s="47">
        <v>12</v>
      </c>
      <c r="I53" s="47">
        <v>11.7</v>
      </c>
      <c r="J53" s="47">
        <v>12.2</v>
      </c>
      <c r="K53" s="47">
        <v>12.7</v>
      </c>
      <c r="L53" s="118">
        <v>13.2</v>
      </c>
      <c r="M53" s="118">
        <v>14.1</v>
      </c>
      <c r="N53" s="118">
        <v>15.6</v>
      </c>
      <c r="O53" s="47">
        <v>16.899999999999999</v>
      </c>
      <c r="P53" s="47">
        <v>18.899999999999999</v>
      </c>
      <c r="Q53" s="75">
        <v>22</v>
      </c>
    </row>
    <row r="54" spans="2:17" x14ac:dyDescent="0.25">
      <c r="B54" s="126" t="s">
        <v>15</v>
      </c>
      <c r="C54" s="46">
        <v>-0.1</v>
      </c>
      <c r="D54" s="118">
        <v>12.68</v>
      </c>
      <c r="E54" s="47">
        <v>20.100000000000001</v>
      </c>
      <c r="F54" s="47">
        <v>18</v>
      </c>
      <c r="G54" s="47">
        <v>16.100000000000001</v>
      </c>
      <c r="H54" s="47">
        <v>13</v>
      </c>
      <c r="I54" s="47">
        <v>12.6</v>
      </c>
      <c r="J54" s="47">
        <v>12.9</v>
      </c>
      <c r="K54" s="47">
        <v>13.3</v>
      </c>
      <c r="L54" s="47">
        <v>13.7</v>
      </c>
      <c r="M54" s="47">
        <v>14.3</v>
      </c>
      <c r="N54" s="47">
        <v>15.5</v>
      </c>
      <c r="O54" s="47">
        <v>16.5</v>
      </c>
      <c r="P54" s="47">
        <v>18.100000000000001</v>
      </c>
      <c r="Q54" s="75">
        <v>20.8</v>
      </c>
    </row>
    <row r="55" spans="2:17" x14ac:dyDescent="0.25">
      <c r="B55" s="126" t="s">
        <v>16</v>
      </c>
      <c r="C55" s="46">
        <v>0</v>
      </c>
      <c r="D55" s="118">
        <v>13.4</v>
      </c>
      <c r="E55" s="47">
        <v>20.3</v>
      </c>
      <c r="F55" s="47">
        <v>18.399999999999999</v>
      </c>
      <c r="G55" s="47">
        <v>16.600000000000001</v>
      </c>
      <c r="H55" s="47">
        <v>13.7</v>
      </c>
      <c r="I55" s="47">
        <v>13.2</v>
      </c>
      <c r="J55" s="47">
        <v>13.5</v>
      </c>
      <c r="K55" s="47">
        <v>13.8</v>
      </c>
      <c r="L55" s="47">
        <v>14.1</v>
      </c>
      <c r="M55" s="47">
        <v>14.6</v>
      </c>
      <c r="N55" s="47">
        <v>15.4</v>
      </c>
      <c r="O55" s="47">
        <v>16.2</v>
      </c>
      <c r="P55" s="47">
        <v>17.5</v>
      </c>
      <c r="Q55" s="75">
        <v>19.7</v>
      </c>
    </row>
    <row r="56" spans="2:17" x14ac:dyDescent="0.25">
      <c r="B56" s="126" t="s">
        <v>17</v>
      </c>
      <c r="C56" s="46">
        <v>0</v>
      </c>
      <c r="D56" s="118">
        <v>13.93</v>
      </c>
      <c r="E56" s="47">
        <v>20.399999999999999</v>
      </c>
      <c r="F56" s="47">
        <v>18.600000000000001</v>
      </c>
      <c r="G56" s="47">
        <v>17</v>
      </c>
      <c r="H56" s="47">
        <v>14.2</v>
      </c>
      <c r="I56" s="47">
        <v>13.8</v>
      </c>
      <c r="J56" s="47">
        <v>14</v>
      </c>
      <c r="K56" s="47">
        <v>14.2</v>
      </c>
      <c r="L56" s="47">
        <v>14.4</v>
      </c>
      <c r="M56" s="47">
        <v>14.8</v>
      </c>
      <c r="N56" s="47">
        <v>15.5</v>
      </c>
      <c r="O56" s="47">
        <v>16.100000000000001</v>
      </c>
      <c r="P56" s="47">
        <v>17.2</v>
      </c>
      <c r="Q56" s="75">
        <v>19.2</v>
      </c>
    </row>
    <row r="57" spans="2:17" x14ac:dyDescent="0.25">
      <c r="B57" s="46" t="s">
        <v>18</v>
      </c>
      <c r="C57" s="46">
        <v>0.04</v>
      </c>
      <c r="D57" s="47">
        <v>14.41</v>
      </c>
      <c r="E57" s="47">
        <v>20.8</v>
      </c>
      <c r="F57" s="47">
        <v>19</v>
      </c>
      <c r="G57" s="47">
        <v>17.399999999999999</v>
      </c>
      <c r="H57" s="47">
        <v>14.7</v>
      </c>
      <c r="I57" s="47">
        <v>14.3</v>
      </c>
      <c r="J57" s="47">
        <v>14.4</v>
      </c>
      <c r="K57" s="47">
        <v>14.6</v>
      </c>
      <c r="L57" s="47">
        <v>14.7</v>
      </c>
      <c r="M57" s="47">
        <v>15</v>
      </c>
      <c r="N57" s="47">
        <v>15.5</v>
      </c>
      <c r="O57" s="47">
        <v>16.100000000000001</v>
      </c>
      <c r="P57" s="47">
        <v>17.100000000000001</v>
      </c>
      <c r="Q57" s="75">
        <v>18.899999999999999</v>
      </c>
    </row>
    <row r="58" spans="2:17" x14ac:dyDescent="0.25">
      <c r="B58" s="46" t="s">
        <v>214</v>
      </c>
      <c r="C58" s="46">
        <v>0.16</v>
      </c>
      <c r="D58" s="47">
        <v>15.07</v>
      </c>
      <c r="E58" s="47">
        <v>21.5</v>
      </c>
      <c r="F58" s="47">
        <v>19.7</v>
      </c>
      <c r="G58" s="47">
        <v>18.2</v>
      </c>
      <c r="H58" s="47">
        <v>15.6</v>
      </c>
      <c r="I58" s="47">
        <v>15.1</v>
      </c>
      <c r="J58" s="47">
        <v>15.1</v>
      </c>
      <c r="K58" s="47">
        <v>15.1</v>
      </c>
      <c r="L58" s="47">
        <v>15.1</v>
      </c>
      <c r="M58" s="47">
        <v>15.2</v>
      </c>
      <c r="N58" s="47">
        <v>15.5</v>
      </c>
      <c r="O58" s="47">
        <v>15.8</v>
      </c>
      <c r="P58" s="47">
        <v>16.600000000000001</v>
      </c>
      <c r="Q58" s="75">
        <v>18.2</v>
      </c>
    </row>
    <row r="59" spans="2:17" x14ac:dyDescent="0.25">
      <c r="B59" s="46" t="s">
        <v>19</v>
      </c>
      <c r="C59" s="46">
        <v>0.28999999999999998</v>
      </c>
      <c r="D59" s="47">
        <v>15.45</v>
      </c>
      <c r="E59" s="47">
        <v>22.3</v>
      </c>
      <c r="F59" s="47">
        <v>20.5</v>
      </c>
      <c r="G59" s="47">
        <v>18.899999999999999</v>
      </c>
      <c r="H59" s="47">
        <v>16.399999999999999</v>
      </c>
      <c r="I59" s="47">
        <v>15.8</v>
      </c>
      <c r="J59" s="47">
        <v>15.6</v>
      </c>
      <c r="K59" s="47">
        <v>15.5</v>
      </c>
      <c r="L59" s="47">
        <v>15.4</v>
      </c>
      <c r="M59" s="47">
        <v>15.2</v>
      </c>
      <c r="N59" s="47">
        <v>15.2</v>
      </c>
      <c r="O59" s="47">
        <v>15.3</v>
      </c>
      <c r="P59" s="47">
        <v>15.9</v>
      </c>
      <c r="Q59" s="75">
        <v>17.2</v>
      </c>
    </row>
    <row r="60" spans="2:17" x14ac:dyDescent="0.25">
      <c r="B60" s="46" t="s">
        <v>20</v>
      </c>
      <c r="C60" s="46">
        <v>0.41</v>
      </c>
      <c r="D60" s="47">
        <v>15.67</v>
      </c>
      <c r="E60" s="47">
        <v>22.9</v>
      </c>
      <c r="F60" s="47">
        <v>21.1</v>
      </c>
      <c r="G60" s="47">
        <v>19.600000000000001</v>
      </c>
      <c r="H60" s="47">
        <v>17.100000000000001</v>
      </c>
      <c r="I60" s="47">
        <v>16.5</v>
      </c>
      <c r="J60" s="47">
        <v>16.100000000000001</v>
      </c>
      <c r="K60" s="47">
        <v>15.8</v>
      </c>
      <c r="L60" s="47">
        <v>15.6</v>
      </c>
      <c r="M60" s="47">
        <v>15.3</v>
      </c>
      <c r="N60" s="47">
        <v>14.9</v>
      </c>
      <c r="O60" s="47">
        <v>14.9</v>
      </c>
      <c r="P60" s="47">
        <v>15.3</v>
      </c>
      <c r="Q60" s="75">
        <v>16.3</v>
      </c>
    </row>
    <row r="61" spans="2:17" x14ac:dyDescent="0.25">
      <c r="B61" s="46" t="s">
        <v>21</v>
      </c>
      <c r="C61" s="46">
        <v>0.45</v>
      </c>
      <c r="D61" s="47">
        <v>15.8</v>
      </c>
      <c r="E61" s="47">
        <v>22.9</v>
      </c>
      <c r="F61" s="47">
        <v>21.2</v>
      </c>
      <c r="G61" s="47">
        <v>19.8</v>
      </c>
      <c r="H61" s="47">
        <v>17.5</v>
      </c>
      <c r="I61" s="47">
        <v>16.8</v>
      </c>
      <c r="J61" s="47">
        <v>16.3</v>
      </c>
      <c r="K61" s="47">
        <v>16</v>
      </c>
      <c r="L61" s="47">
        <v>15.8</v>
      </c>
      <c r="M61" s="47">
        <v>15.3</v>
      </c>
      <c r="N61" s="47">
        <v>14.9</v>
      </c>
      <c r="O61" s="47">
        <v>14.8</v>
      </c>
      <c r="P61" s="47">
        <v>15</v>
      </c>
      <c r="Q61" s="75">
        <v>15.8</v>
      </c>
    </row>
    <row r="62" spans="2:17" x14ac:dyDescent="0.25">
      <c r="B62" s="40" t="s">
        <v>22</v>
      </c>
      <c r="C62" s="40">
        <v>0.44</v>
      </c>
      <c r="D62" s="51">
        <v>15.85</v>
      </c>
      <c r="E62" s="51">
        <v>22.8</v>
      </c>
      <c r="F62" s="51">
        <v>21.2</v>
      </c>
      <c r="G62" s="51">
        <v>19.8</v>
      </c>
      <c r="H62" s="51">
        <v>17.600000000000001</v>
      </c>
      <c r="I62" s="51">
        <v>16.899999999999999</v>
      </c>
      <c r="J62" s="51">
        <v>16.5</v>
      </c>
      <c r="K62" s="51">
        <v>16.100000000000001</v>
      </c>
      <c r="L62" s="51">
        <v>15.8</v>
      </c>
      <c r="M62" s="51">
        <v>15.3</v>
      </c>
      <c r="N62" s="51">
        <v>14.8</v>
      </c>
      <c r="O62" s="51">
        <v>14.7</v>
      </c>
      <c r="P62" s="51">
        <v>14.7</v>
      </c>
      <c r="Q62" s="77">
        <v>15.3</v>
      </c>
    </row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B2640B-49E3-4B63-BC0A-6BEB0D94A16A}">
  <sheetPr codeName="Foglio15">
    <tabColor rgb="FF92D050"/>
  </sheetPr>
  <dimension ref="B2:AT107"/>
  <sheetViews>
    <sheetView zoomScale="85" zoomScaleNormal="85" workbookViewId="0">
      <selection activeCell="AI16" sqref="AI16"/>
    </sheetView>
  </sheetViews>
  <sheetFormatPr defaultRowHeight="12.5" x14ac:dyDescent="0.25"/>
  <cols>
    <col min="1" max="1" width="3.36328125" customWidth="1"/>
    <col min="4" max="17" width="9.36328125" customWidth="1"/>
  </cols>
  <sheetData>
    <row r="2" spans="2:46" ht="13" x14ac:dyDescent="0.3">
      <c r="B2" s="128">
        <v>0.67361111111111116</v>
      </c>
      <c r="C2" s="149">
        <v>43769</v>
      </c>
      <c r="D2" s="129" t="s">
        <v>0</v>
      </c>
      <c r="E2" s="129" t="s">
        <v>1</v>
      </c>
      <c r="F2" s="129" t="s">
        <v>368</v>
      </c>
      <c r="G2" s="129"/>
      <c r="H2" s="129"/>
      <c r="I2" s="129"/>
      <c r="J2" s="129"/>
      <c r="K2" s="129"/>
      <c r="L2" s="129"/>
      <c r="M2" s="129"/>
      <c r="N2" s="129"/>
      <c r="O2" s="129"/>
      <c r="P2" s="129"/>
      <c r="Q2" s="129"/>
    </row>
    <row r="3" spans="2:46" ht="13" x14ac:dyDescent="0.3">
      <c r="B3" s="154" t="s">
        <v>837</v>
      </c>
      <c r="C3" s="154"/>
      <c r="D3" s="154"/>
      <c r="E3" s="154"/>
      <c r="F3" s="154"/>
      <c r="G3" s="154"/>
      <c r="H3" s="154"/>
      <c r="I3" s="154"/>
      <c r="J3" s="154"/>
      <c r="K3" s="154"/>
      <c r="L3" s="129"/>
      <c r="M3" s="129"/>
      <c r="N3" s="129"/>
      <c r="O3" s="129"/>
      <c r="P3" s="129"/>
      <c r="Q3" s="129"/>
    </row>
    <row r="4" spans="2:46" x14ac:dyDescent="0.25">
      <c r="B4" s="129"/>
      <c r="C4" s="129"/>
      <c r="D4" s="146" t="s">
        <v>9</v>
      </c>
      <c r="E4" s="147" t="s">
        <v>10</v>
      </c>
      <c r="F4" s="147" t="s">
        <v>11</v>
      </c>
      <c r="G4" s="147" t="s">
        <v>12</v>
      </c>
      <c r="H4" s="147" t="s">
        <v>13</v>
      </c>
      <c r="I4" s="147" t="s">
        <v>14</v>
      </c>
      <c r="J4" s="147" t="s">
        <v>15</v>
      </c>
      <c r="K4" s="147" t="s">
        <v>16</v>
      </c>
      <c r="L4" s="147" t="s">
        <v>17</v>
      </c>
      <c r="M4" s="147" t="s">
        <v>18</v>
      </c>
      <c r="N4" s="147" t="s">
        <v>19</v>
      </c>
      <c r="O4" s="147" t="s">
        <v>20</v>
      </c>
      <c r="P4" s="147" t="s">
        <v>21</v>
      </c>
      <c r="Q4" s="148" t="s">
        <v>22</v>
      </c>
      <c r="AE4" s="129"/>
      <c r="AF4" s="129"/>
      <c r="AG4" s="146" t="str">
        <f t="shared" ref="AG4:AT4" si="0">D4</f>
        <v>1Y</v>
      </c>
      <c r="AH4" s="147" t="str">
        <f t="shared" si="0"/>
        <v>2Y</v>
      </c>
      <c r="AI4" s="147" t="str">
        <f t="shared" si="0"/>
        <v>3Y</v>
      </c>
      <c r="AJ4" s="147" t="str">
        <f t="shared" si="0"/>
        <v>4Y</v>
      </c>
      <c r="AK4" s="147" t="str">
        <f t="shared" si="0"/>
        <v>5Y</v>
      </c>
      <c r="AL4" s="147" t="str">
        <f t="shared" si="0"/>
        <v>6Y</v>
      </c>
      <c r="AM4" s="147" t="str">
        <f t="shared" si="0"/>
        <v>7Y</v>
      </c>
      <c r="AN4" s="147" t="str">
        <f t="shared" si="0"/>
        <v>8Y</v>
      </c>
      <c r="AO4" s="147" t="str">
        <f t="shared" si="0"/>
        <v>9Y</v>
      </c>
      <c r="AP4" s="147" t="str">
        <f t="shared" si="0"/>
        <v>10Y</v>
      </c>
      <c r="AQ4" s="147" t="str">
        <f t="shared" si="0"/>
        <v>15Y</v>
      </c>
      <c r="AR4" s="147" t="str">
        <f t="shared" si="0"/>
        <v>20Y</v>
      </c>
      <c r="AS4" s="147" t="str">
        <f t="shared" si="0"/>
        <v>25Y</v>
      </c>
      <c r="AT4" s="148" t="str">
        <f t="shared" si="0"/>
        <v>30Y</v>
      </c>
    </row>
    <row r="5" spans="2:46" x14ac:dyDescent="0.25">
      <c r="B5" s="142" t="s">
        <v>23</v>
      </c>
      <c r="C5" s="130" t="s">
        <v>24</v>
      </c>
      <c r="D5" s="108">
        <v>3.5</v>
      </c>
      <c r="E5" s="135">
        <v>9</v>
      </c>
      <c r="F5" s="135">
        <v>16</v>
      </c>
      <c r="G5" s="135">
        <v>25.5</v>
      </c>
      <c r="H5" s="135">
        <v>36</v>
      </c>
      <c r="I5" s="135">
        <v>48</v>
      </c>
      <c r="J5" s="135">
        <v>61</v>
      </c>
      <c r="K5" s="135">
        <v>75</v>
      </c>
      <c r="L5" s="135">
        <v>89.5</v>
      </c>
      <c r="M5" s="135">
        <v>105</v>
      </c>
      <c r="N5" s="135">
        <v>181</v>
      </c>
      <c r="O5" s="135">
        <v>256</v>
      </c>
      <c r="P5" s="135">
        <v>321</v>
      </c>
      <c r="Q5" s="139">
        <v>385</v>
      </c>
      <c r="AE5" s="108" t="str">
        <f>B5</f>
        <v>1M</v>
      </c>
      <c r="AF5" s="139" t="str">
        <f t="shared" ref="AF5:AF21" si="1">C5</f>
        <v>Opt</v>
      </c>
      <c r="AG5" s="108">
        <f>D5/2</f>
        <v>1.75</v>
      </c>
      <c r="AH5" s="135">
        <f t="shared" ref="AH5:AH21" si="2">E5/2</f>
        <v>4.5</v>
      </c>
      <c r="AI5" s="135">
        <f t="shared" ref="AI5:AI21" si="3">F5/2</f>
        <v>8</v>
      </c>
      <c r="AJ5" s="135">
        <f t="shared" ref="AJ5:AJ21" si="4">G5/2</f>
        <v>12.75</v>
      </c>
      <c r="AK5" s="135">
        <f t="shared" ref="AK5:AK21" si="5">H5/2</f>
        <v>18</v>
      </c>
      <c r="AL5" s="135">
        <f t="shared" ref="AL5:AL21" si="6">I5/2</f>
        <v>24</v>
      </c>
      <c r="AM5" s="135">
        <f t="shared" ref="AM5:AM21" si="7">J5/2</f>
        <v>30.5</v>
      </c>
      <c r="AN5" s="135">
        <f t="shared" ref="AN5:AN21" si="8">K5/2</f>
        <v>37.5</v>
      </c>
      <c r="AO5" s="135">
        <f t="shared" ref="AO5:AO21" si="9">L5/2</f>
        <v>44.75</v>
      </c>
      <c r="AP5" s="135">
        <f t="shared" ref="AP5:AP21" si="10">M5/2</f>
        <v>52.5</v>
      </c>
      <c r="AQ5" s="135">
        <f t="shared" ref="AQ5:AQ21" si="11">N5/2</f>
        <v>90.5</v>
      </c>
      <c r="AR5" s="135">
        <f t="shared" ref="AR5:AR21" si="12">O5/2</f>
        <v>128</v>
      </c>
      <c r="AS5" s="135">
        <f t="shared" ref="AS5:AS21" si="13">P5/2</f>
        <v>160.5</v>
      </c>
      <c r="AT5" s="139">
        <f t="shared" ref="AT5:AT21" si="14">Q5/2</f>
        <v>192.5</v>
      </c>
    </row>
    <row r="6" spans="2:46" x14ac:dyDescent="0.25">
      <c r="B6" s="131" t="s">
        <v>25</v>
      </c>
      <c r="C6" s="132" t="s">
        <v>24</v>
      </c>
      <c r="D6" s="110">
        <v>5.5</v>
      </c>
      <c r="E6" s="140">
        <v>13</v>
      </c>
      <c r="F6" s="140">
        <v>23.5</v>
      </c>
      <c r="G6" s="140">
        <v>36.5</v>
      </c>
      <c r="H6" s="140">
        <v>49.5</v>
      </c>
      <c r="I6" s="140">
        <v>67.5</v>
      </c>
      <c r="J6" s="140">
        <v>88.5</v>
      </c>
      <c r="K6" s="140">
        <v>109</v>
      </c>
      <c r="L6" s="140">
        <v>131</v>
      </c>
      <c r="M6" s="140">
        <v>153</v>
      </c>
      <c r="N6" s="140">
        <v>262</v>
      </c>
      <c r="O6" s="140">
        <v>372</v>
      </c>
      <c r="P6" s="140">
        <v>468</v>
      </c>
      <c r="Q6" s="141">
        <v>561</v>
      </c>
      <c r="AE6" s="110" t="str">
        <f t="shared" ref="AE6:AE21" si="15">B6</f>
        <v>2M</v>
      </c>
      <c r="AF6" s="141" t="str">
        <f t="shared" si="1"/>
        <v>Opt</v>
      </c>
      <c r="AG6" s="110">
        <f t="shared" ref="AG6:AG21" si="16">D6/2</f>
        <v>2.75</v>
      </c>
      <c r="AH6" s="140">
        <f t="shared" si="2"/>
        <v>6.5</v>
      </c>
      <c r="AI6" s="140">
        <f t="shared" si="3"/>
        <v>11.75</v>
      </c>
      <c r="AJ6" s="140">
        <f t="shared" si="4"/>
        <v>18.25</v>
      </c>
      <c r="AK6" s="140">
        <f t="shared" si="5"/>
        <v>24.75</v>
      </c>
      <c r="AL6" s="140">
        <f t="shared" si="6"/>
        <v>33.75</v>
      </c>
      <c r="AM6" s="140">
        <f t="shared" si="7"/>
        <v>44.25</v>
      </c>
      <c r="AN6" s="140">
        <f t="shared" si="8"/>
        <v>54.5</v>
      </c>
      <c r="AO6" s="140">
        <f t="shared" si="9"/>
        <v>65.5</v>
      </c>
      <c r="AP6" s="140">
        <f t="shared" si="10"/>
        <v>76.5</v>
      </c>
      <c r="AQ6" s="140">
        <f t="shared" si="11"/>
        <v>131</v>
      </c>
      <c r="AR6" s="140">
        <f t="shared" si="12"/>
        <v>186</v>
      </c>
      <c r="AS6" s="140">
        <f t="shared" si="13"/>
        <v>234</v>
      </c>
      <c r="AT6" s="141">
        <f t="shared" si="14"/>
        <v>280.5</v>
      </c>
    </row>
    <row r="7" spans="2:46" x14ac:dyDescent="0.25">
      <c r="B7" s="131" t="s">
        <v>26</v>
      </c>
      <c r="C7" s="132" t="s">
        <v>24</v>
      </c>
      <c r="D7" s="110">
        <v>6.5</v>
      </c>
      <c r="E7" s="140">
        <v>15.5</v>
      </c>
      <c r="F7" s="140">
        <v>28</v>
      </c>
      <c r="G7" s="140">
        <v>45.5</v>
      </c>
      <c r="H7" s="140">
        <v>63</v>
      </c>
      <c r="I7" s="140">
        <v>84.5</v>
      </c>
      <c r="J7" s="140">
        <v>110</v>
      </c>
      <c r="K7" s="140">
        <v>136</v>
      </c>
      <c r="L7" s="140">
        <v>163</v>
      </c>
      <c r="M7" s="140">
        <v>192</v>
      </c>
      <c r="N7" s="140">
        <v>327</v>
      </c>
      <c r="O7" s="140">
        <v>463</v>
      </c>
      <c r="P7" s="140">
        <v>576</v>
      </c>
      <c r="Q7" s="141">
        <v>698</v>
      </c>
      <c r="AE7" s="110" t="str">
        <f t="shared" si="15"/>
        <v>3M</v>
      </c>
      <c r="AF7" s="141" t="str">
        <f t="shared" si="1"/>
        <v>Opt</v>
      </c>
      <c r="AG7" s="110">
        <f t="shared" si="16"/>
        <v>3.25</v>
      </c>
      <c r="AH7" s="140">
        <f t="shared" si="2"/>
        <v>7.75</v>
      </c>
      <c r="AI7" s="140">
        <f t="shared" si="3"/>
        <v>14</v>
      </c>
      <c r="AJ7" s="140">
        <f t="shared" si="4"/>
        <v>22.75</v>
      </c>
      <c r="AK7" s="140">
        <f t="shared" si="5"/>
        <v>31.5</v>
      </c>
      <c r="AL7" s="140">
        <f t="shared" si="6"/>
        <v>42.25</v>
      </c>
      <c r="AM7" s="140">
        <f t="shared" si="7"/>
        <v>55</v>
      </c>
      <c r="AN7" s="140">
        <f t="shared" si="8"/>
        <v>68</v>
      </c>
      <c r="AO7" s="140">
        <f t="shared" si="9"/>
        <v>81.5</v>
      </c>
      <c r="AP7" s="140">
        <f t="shared" si="10"/>
        <v>96</v>
      </c>
      <c r="AQ7" s="140">
        <f t="shared" si="11"/>
        <v>163.5</v>
      </c>
      <c r="AR7" s="140">
        <f t="shared" si="12"/>
        <v>231.5</v>
      </c>
      <c r="AS7" s="140">
        <f t="shared" si="13"/>
        <v>288</v>
      </c>
      <c r="AT7" s="141">
        <f t="shared" si="14"/>
        <v>349</v>
      </c>
    </row>
    <row r="8" spans="2:46" x14ac:dyDescent="0.25">
      <c r="B8" s="131" t="s">
        <v>27</v>
      </c>
      <c r="C8" s="132" t="s">
        <v>24</v>
      </c>
      <c r="D8" s="110">
        <v>9</v>
      </c>
      <c r="E8" s="140">
        <v>22</v>
      </c>
      <c r="F8" s="140">
        <v>39</v>
      </c>
      <c r="G8" s="140">
        <v>62.5</v>
      </c>
      <c r="H8" s="140">
        <v>88</v>
      </c>
      <c r="I8" s="140">
        <v>117</v>
      </c>
      <c r="J8" s="140">
        <v>151</v>
      </c>
      <c r="K8" s="140">
        <v>186</v>
      </c>
      <c r="L8" s="140">
        <v>224</v>
      </c>
      <c r="M8" s="140">
        <v>262</v>
      </c>
      <c r="N8" s="140">
        <v>444</v>
      </c>
      <c r="O8" s="140">
        <v>620</v>
      </c>
      <c r="P8" s="140">
        <v>781</v>
      </c>
      <c r="Q8" s="141">
        <v>934</v>
      </c>
      <c r="AE8" s="110" t="str">
        <f t="shared" si="15"/>
        <v>6M</v>
      </c>
      <c r="AF8" s="141" t="str">
        <f t="shared" si="1"/>
        <v>Opt</v>
      </c>
      <c r="AG8" s="110">
        <f t="shared" si="16"/>
        <v>4.5</v>
      </c>
      <c r="AH8" s="140">
        <f t="shared" si="2"/>
        <v>11</v>
      </c>
      <c r="AI8" s="140">
        <f t="shared" si="3"/>
        <v>19.5</v>
      </c>
      <c r="AJ8" s="140">
        <f t="shared" si="4"/>
        <v>31.25</v>
      </c>
      <c r="AK8" s="140">
        <f t="shared" si="5"/>
        <v>44</v>
      </c>
      <c r="AL8" s="140">
        <f t="shared" si="6"/>
        <v>58.5</v>
      </c>
      <c r="AM8" s="140">
        <f t="shared" si="7"/>
        <v>75.5</v>
      </c>
      <c r="AN8" s="140">
        <f t="shared" si="8"/>
        <v>93</v>
      </c>
      <c r="AO8" s="140">
        <f t="shared" si="9"/>
        <v>112</v>
      </c>
      <c r="AP8" s="140">
        <f t="shared" si="10"/>
        <v>131</v>
      </c>
      <c r="AQ8" s="140">
        <f t="shared" si="11"/>
        <v>222</v>
      </c>
      <c r="AR8" s="140">
        <f t="shared" si="12"/>
        <v>310</v>
      </c>
      <c r="AS8" s="140">
        <f t="shared" si="13"/>
        <v>390.5</v>
      </c>
      <c r="AT8" s="141">
        <f t="shared" si="14"/>
        <v>467</v>
      </c>
    </row>
    <row r="9" spans="2:46" x14ac:dyDescent="0.25">
      <c r="B9" s="131" t="s">
        <v>28</v>
      </c>
      <c r="C9" s="132" t="s">
        <v>24</v>
      </c>
      <c r="D9" s="110">
        <v>11.5</v>
      </c>
      <c r="E9" s="140">
        <v>27.5</v>
      </c>
      <c r="F9" s="140">
        <v>50.5</v>
      </c>
      <c r="G9" s="140">
        <v>79.5</v>
      </c>
      <c r="H9" s="140">
        <v>110</v>
      </c>
      <c r="I9" s="140">
        <v>145</v>
      </c>
      <c r="J9" s="140">
        <v>184</v>
      </c>
      <c r="K9" s="140">
        <v>225</v>
      </c>
      <c r="L9" s="140">
        <v>270</v>
      </c>
      <c r="M9" s="140">
        <v>317</v>
      </c>
      <c r="N9" s="140">
        <v>532</v>
      </c>
      <c r="O9" s="140">
        <v>737</v>
      </c>
      <c r="P9" s="140">
        <v>925</v>
      </c>
      <c r="Q9" s="141">
        <v>1108</v>
      </c>
      <c r="AE9" s="110" t="str">
        <f t="shared" si="15"/>
        <v>9M</v>
      </c>
      <c r="AF9" s="141" t="str">
        <f t="shared" si="1"/>
        <v>Opt</v>
      </c>
      <c r="AG9" s="110">
        <f t="shared" si="16"/>
        <v>5.75</v>
      </c>
      <c r="AH9" s="140">
        <f t="shared" si="2"/>
        <v>13.75</v>
      </c>
      <c r="AI9" s="140">
        <f t="shared" si="3"/>
        <v>25.25</v>
      </c>
      <c r="AJ9" s="140">
        <f t="shared" si="4"/>
        <v>39.75</v>
      </c>
      <c r="AK9" s="140">
        <f t="shared" si="5"/>
        <v>55</v>
      </c>
      <c r="AL9" s="140">
        <f t="shared" si="6"/>
        <v>72.5</v>
      </c>
      <c r="AM9" s="140">
        <f t="shared" si="7"/>
        <v>92</v>
      </c>
      <c r="AN9" s="140">
        <f t="shared" si="8"/>
        <v>112.5</v>
      </c>
      <c r="AO9" s="140">
        <f t="shared" si="9"/>
        <v>135</v>
      </c>
      <c r="AP9" s="140">
        <f t="shared" si="10"/>
        <v>158.5</v>
      </c>
      <c r="AQ9" s="140">
        <f t="shared" si="11"/>
        <v>266</v>
      </c>
      <c r="AR9" s="140">
        <f t="shared" si="12"/>
        <v>368.5</v>
      </c>
      <c r="AS9" s="140">
        <f t="shared" si="13"/>
        <v>462.5</v>
      </c>
      <c r="AT9" s="141">
        <f t="shared" si="14"/>
        <v>554</v>
      </c>
    </row>
    <row r="10" spans="2:46" x14ac:dyDescent="0.25">
      <c r="B10" s="131" t="s">
        <v>9</v>
      </c>
      <c r="C10" s="132" t="s">
        <v>24</v>
      </c>
      <c r="D10" s="110">
        <v>14.5</v>
      </c>
      <c r="E10" s="140">
        <v>33.5</v>
      </c>
      <c r="F10" s="140">
        <v>60.5</v>
      </c>
      <c r="G10" s="140">
        <v>93.5</v>
      </c>
      <c r="H10" s="140">
        <v>129</v>
      </c>
      <c r="I10" s="140">
        <v>170</v>
      </c>
      <c r="J10" s="140">
        <v>215</v>
      </c>
      <c r="K10" s="140">
        <v>263</v>
      </c>
      <c r="L10" s="140">
        <v>313</v>
      </c>
      <c r="M10" s="140">
        <v>366</v>
      </c>
      <c r="N10" s="140">
        <v>601</v>
      </c>
      <c r="O10" s="140">
        <v>833</v>
      </c>
      <c r="P10" s="140">
        <v>1047</v>
      </c>
      <c r="Q10" s="141">
        <v>1258</v>
      </c>
      <c r="AE10" s="110" t="str">
        <f t="shared" si="15"/>
        <v>1Y</v>
      </c>
      <c r="AF10" s="141" t="str">
        <f t="shared" si="1"/>
        <v>Opt</v>
      </c>
      <c r="AG10" s="110">
        <f t="shared" si="16"/>
        <v>7.25</v>
      </c>
      <c r="AH10" s="140">
        <f t="shared" si="2"/>
        <v>16.75</v>
      </c>
      <c r="AI10" s="140">
        <f t="shared" si="3"/>
        <v>30.25</v>
      </c>
      <c r="AJ10" s="140">
        <f t="shared" si="4"/>
        <v>46.75</v>
      </c>
      <c r="AK10" s="140">
        <f t="shared" si="5"/>
        <v>64.5</v>
      </c>
      <c r="AL10" s="140">
        <f t="shared" si="6"/>
        <v>85</v>
      </c>
      <c r="AM10" s="140">
        <f t="shared" si="7"/>
        <v>107.5</v>
      </c>
      <c r="AN10" s="140">
        <f t="shared" si="8"/>
        <v>131.5</v>
      </c>
      <c r="AO10" s="140">
        <f t="shared" si="9"/>
        <v>156.5</v>
      </c>
      <c r="AP10" s="140">
        <f t="shared" si="10"/>
        <v>183</v>
      </c>
      <c r="AQ10" s="140">
        <f t="shared" si="11"/>
        <v>300.5</v>
      </c>
      <c r="AR10" s="140">
        <f t="shared" si="12"/>
        <v>416.5</v>
      </c>
      <c r="AS10" s="140">
        <f t="shared" si="13"/>
        <v>523.5</v>
      </c>
      <c r="AT10" s="141">
        <f t="shared" si="14"/>
        <v>629</v>
      </c>
    </row>
    <row r="11" spans="2:46" x14ac:dyDescent="0.25">
      <c r="B11" s="131" t="s">
        <v>29</v>
      </c>
      <c r="C11" s="132" t="s">
        <v>24</v>
      </c>
      <c r="D11" s="110">
        <v>20</v>
      </c>
      <c r="E11" s="140">
        <v>46</v>
      </c>
      <c r="F11" s="140">
        <v>81.5</v>
      </c>
      <c r="G11" s="140">
        <v>122</v>
      </c>
      <c r="H11" s="140">
        <v>166</v>
      </c>
      <c r="I11" s="140">
        <v>218</v>
      </c>
      <c r="J11" s="140">
        <v>273</v>
      </c>
      <c r="K11" s="140">
        <v>329</v>
      </c>
      <c r="L11" s="140">
        <v>390</v>
      </c>
      <c r="M11" s="140">
        <v>454</v>
      </c>
      <c r="N11" s="140">
        <v>729</v>
      </c>
      <c r="O11" s="140">
        <v>1001</v>
      </c>
      <c r="P11" s="140">
        <v>1249</v>
      </c>
      <c r="Q11" s="141">
        <v>1513</v>
      </c>
      <c r="AE11" s="110" t="str">
        <f t="shared" si="15"/>
        <v>18M</v>
      </c>
      <c r="AF11" s="141" t="str">
        <f t="shared" si="1"/>
        <v>Opt</v>
      </c>
      <c r="AG11" s="110">
        <f t="shared" si="16"/>
        <v>10</v>
      </c>
      <c r="AH11" s="140">
        <f t="shared" si="2"/>
        <v>23</v>
      </c>
      <c r="AI11" s="140">
        <f t="shared" si="3"/>
        <v>40.75</v>
      </c>
      <c r="AJ11" s="140">
        <f t="shared" si="4"/>
        <v>61</v>
      </c>
      <c r="AK11" s="140">
        <f t="shared" si="5"/>
        <v>83</v>
      </c>
      <c r="AL11" s="140">
        <f t="shared" si="6"/>
        <v>109</v>
      </c>
      <c r="AM11" s="140">
        <f t="shared" si="7"/>
        <v>136.5</v>
      </c>
      <c r="AN11" s="140">
        <f t="shared" si="8"/>
        <v>164.5</v>
      </c>
      <c r="AO11" s="140">
        <f t="shared" si="9"/>
        <v>195</v>
      </c>
      <c r="AP11" s="140">
        <f t="shared" si="10"/>
        <v>227</v>
      </c>
      <c r="AQ11" s="140">
        <f t="shared" si="11"/>
        <v>364.5</v>
      </c>
      <c r="AR11" s="140">
        <f t="shared" si="12"/>
        <v>500.5</v>
      </c>
      <c r="AS11" s="140">
        <f t="shared" si="13"/>
        <v>624.5</v>
      </c>
      <c r="AT11" s="141">
        <f t="shared" si="14"/>
        <v>756.5</v>
      </c>
    </row>
    <row r="12" spans="2:46" x14ac:dyDescent="0.25">
      <c r="B12" s="131" t="s">
        <v>10</v>
      </c>
      <c r="C12" s="132" t="s">
        <v>24</v>
      </c>
      <c r="D12" s="110">
        <v>26.5</v>
      </c>
      <c r="E12" s="140">
        <v>61</v>
      </c>
      <c r="F12" s="140">
        <v>105</v>
      </c>
      <c r="G12" s="140">
        <v>153</v>
      </c>
      <c r="H12" s="140">
        <v>206</v>
      </c>
      <c r="I12" s="140">
        <v>264</v>
      </c>
      <c r="J12" s="140">
        <v>327</v>
      </c>
      <c r="K12" s="140">
        <v>392</v>
      </c>
      <c r="L12" s="140">
        <v>461</v>
      </c>
      <c r="M12" s="140">
        <v>534</v>
      </c>
      <c r="N12" s="140">
        <v>845</v>
      </c>
      <c r="O12" s="140">
        <v>1145</v>
      </c>
      <c r="P12" s="140">
        <v>1429</v>
      </c>
      <c r="Q12" s="141">
        <v>1721</v>
      </c>
      <c r="AE12" s="110" t="str">
        <f t="shared" si="15"/>
        <v>2Y</v>
      </c>
      <c r="AF12" s="141" t="str">
        <f t="shared" si="1"/>
        <v>Opt</v>
      </c>
      <c r="AG12" s="110">
        <f t="shared" si="16"/>
        <v>13.25</v>
      </c>
      <c r="AH12" s="140">
        <f t="shared" si="2"/>
        <v>30.5</v>
      </c>
      <c r="AI12" s="140">
        <f t="shared" si="3"/>
        <v>52.5</v>
      </c>
      <c r="AJ12" s="140">
        <f t="shared" si="4"/>
        <v>76.5</v>
      </c>
      <c r="AK12" s="140">
        <f t="shared" si="5"/>
        <v>103</v>
      </c>
      <c r="AL12" s="140">
        <f t="shared" si="6"/>
        <v>132</v>
      </c>
      <c r="AM12" s="140">
        <f t="shared" si="7"/>
        <v>163.5</v>
      </c>
      <c r="AN12" s="140">
        <f t="shared" si="8"/>
        <v>196</v>
      </c>
      <c r="AO12" s="140">
        <f t="shared" si="9"/>
        <v>230.5</v>
      </c>
      <c r="AP12" s="140">
        <f t="shared" si="10"/>
        <v>267</v>
      </c>
      <c r="AQ12" s="140">
        <f t="shared" si="11"/>
        <v>422.5</v>
      </c>
      <c r="AR12" s="140">
        <f t="shared" si="12"/>
        <v>572.5</v>
      </c>
      <c r="AS12" s="140">
        <f t="shared" si="13"/>
        <v>714.5</v>
      </c>
      <c r="AT12" s="141">
        <f t="shared" si="14"/>
        <v>860.5</v>
      </c>
    </row>
    <row r="13" spans="2:46" x14ac:dyDescent="0.25">
      <c r="B13" s="131" t="s">
        <v>11</v>
      </c>
      <c r="C13" s="132" t="s">
        <v>24</v>
      </c>
      <c r="D13" s="110">
        <v>43</v>
      </c>
      <c r="E13" s="140">
        <v>93</v>
      </c>
      <c r="F13" s="140">
        <v>151</v>
      </c>
      <c r="G13" s="140">
        <v>214</v>
      </c>
      <c r="H13" s="140">
        <v>284</v>
      </c>
      <c r="I13" s="140">
        <v>355</v>
      </c>
      <c r="J13" s="140">
        <v>434</v>
      </c>
      <c r="K13" s="140">
        <v>509</v>
      </c>
      <c r="L13" s="140">
        <v>590</v>
      </c>
      <c r="M13" s="140">
        <v>673</v>
      </c>
      <c r="N13" s="140">
        <v>1032</v>
      </c>
      <c r="O13" s="140">
        <v>1382</v>
      </c>
      <c r="P13" s="140">
        <v>1719</v>
      </c>
      <c r="Q13" s="141">
        <v>2046</v>
      </c>
      <c r="AE13" s="110" t="str">
        <f t="shared" si="15"/>
        <v>3Y</v>
      </c>
      <c r="AF13" s="141" t="str">
        <f t="shared" si="1"/>
        <v>Opt</v>
      </c>
      <c r="AG13" s="110">
        <f t="shared" si="16"/>
        <v>21.5</v>
      </c>
      <c r="AH13" s="140">
        <f t="shared" si="2"/>
        <v>46.5</v>
      </c>
      <c r="AI13" s="140">
        <f t="shared" si="3"/>
        <v>75.5</v>
      </c>
      <c r="AJ13" s="140">
        <f t="shared" si="4"/>
        <v>107</v>
      </c>
      <c r="AK13" s="140">
        <f t="shared" si="5"/>
        <v>142</v>
      </c>
      <c r="AL13" s="140">
        <f t="shared" si="6"/>
        <v>177.5</v>
      </c>
      <c r="AM13" s="140">
        <f t="shared" si="7"/>
        <v>217</v>
      </c>
      <c r="AN13" s="140">
        <f t="shared" si="8"/>
        <v>254.5</v>
      </c>
      <c r="AO13" s="140">
        <f t="shared" si="9"/>
        <v>295</v>
      </c>
      <c r="AP13" s="140">
        <f t="shared" si="10"/>
        <v>336.5</v>
      </c>
      <c r="AQ13" s="140">
        <f t="shared" si="11"/>
        <v>516</v>
      </c>
      <c r="AR13" s="140">
        <f t="shared" si="12"/>
        <v>691</v>
      </c>
      <c r="AS13" s="140">
        <f t="shared" si="13"/>
        <v>859.5</v>
      </c>
      <c r="AT13" s="141">
        <f t="shared" si="14"/>
        <v>1023</v>
      </c>
    </row>
    <row r="14" spans="2:46" x14ac:dyDescent="0.25">
      <c r="B14" s="131" t="s">
        <v>12</v>
      </c>
      <c r="C14" s="132" t="s">
        <v>24</v>
      </c>
      <c r="D14" s="110">
        <v>59.5</v>
      </c>
      <c r="E14" s="140">
        <v>124</v>
      </c>
      <c r="F14" s="140">
        <v>197</v>
      </c>
      <c r="G14" s="140">
        <v>274</v>
      </c>
      <c r="H14" s="140">
        <v>355</v>
      </c>
      <c r="I14" s="140">
        <v>437</v>
      </c>
      <c r="J14" s="140">
        <v>525</v>
      </c>
      <c r="K14" s="140">
        <v>615</v>
      </c>
      <c r="L14" s="140">
        <v>705</v>
      </c>
      <c r="M14" s="140">
        <v>792</v>
      </c>
      <c r="N14" s="140">
        <v>1190</v>
      </c>
      <c r="O14" s="140">
        <v>1574</v>
      </c>
      <c r="P14" s="140">
        <v>1935</v>
      </c>
      <c r="Q14" s="141">
        <v>2294</v>
      </c>
      <c r="AE14" s="110" t="str">
        <f t="shared" si="15"/>
        <v>4Y</v>
      </c>
      <c r="AF14" s="141" t="str">
        <f t="shared" si="1"/>
        <v>Opt</v>
      </c>
      <c r="AG14" s="110">
        <f t="shared" si="16"/>
        <v>29.75</v>
      </c>
      <c r="AH14" s="140">
        <f t="shared" si="2"/>
        <v>62</v>
      </c>
      <c r="AI14" s="140">
        <f t="shared" si="3"/>
        <v>98.5</v>
      </c>
      <c r="AJ14" s="140">
        <f t="shared" si="4"/>
        <v>137</v>
      </c>
      <c r="AK14" s="140">
        <f t="shared" si="5"/>
        <v>177.5</v>
      </c>
      <c r="AL14" s="140">
        <f t="shared" si="6"/>
        <v>218.5</v>
      </c>
      <c r="AM14" s="140">
        <f t="shared" si="7"/>
        <v>262.5</v>
      </c>
      <c r="AN14" s="140">
        <f t="shared" si="8"/>
        <v>307.5</v>
      </c>
      <c r="AO14" s="140">
        <f t="shared" si="9"/>
        <v>352.5</v>
      </c>
      <c r="AP14" s="140">
        <f t="shared" si="10"/>
        <v>396</v>
      </c>
      <c r="AQ14" s="140">
        <f t="shared" si="11"/>
        <v>595</v>
      </c>
      <c r="AR14" s="140">
        <f t="shared" si="12"/>
        <v>787</v>
      </c>
      <c r="AS14" s="140">
        <f t="shared" si="13"/>
        <v>967.5</v>
      </c>
      <c r="AT14" s="141">
        <f t="shared" si="14"/>
        <v>1147</v>
      </c>
    </row>
    <row r="15" spans="2:46" x14ac:dyDescent="0.25">
      <c r="B15" s="131" t="s">
        <v>13</v>
      </c>
      <c r="C15" s="132" t="s">
        <v>24</v>
      </c>
      <c r="D15" s="110">
        <v>75.5</v>
      </c>
      <c r="E15" s="140">
        <v>155</v>
      </c>
      <c r="F15" s="140">
        <v>239</v>
      </c>
      <c r="G15" s="140">
        <v>329</v>
      </c>
      <c r="H15" s="140">
        <v>423</v>
      </c>
      <c r="I15" s="140">
        <v>515</v>
      </c>
      <c r="J15" s="140">
        <v>610</v>
      </c>
      <c r="K15" s="140">
        <v>707</v>
      </c>
      <c r="L15" s="140">
        <v>806</v>
      </c>
      <c r="M15" s="140">
        <v>903</v>
      </c>
      <c r="N15" s="140">
        <v>1329</v>
      </c>
      <c r="O15" s="140">
        <v>1745</v>
      </c>
      <c r="P15" s="140">
        <v>2131</v>
      </c>
      <c r="Q15" s="141">
        <v>2522</v>
      </c>
      <c r="AE15" s="110" t="str">
        <f t="shared" si="15"/>
        <v>5Y</v>
      </c>
      <c r="AF15" s="141" t="str">
        <f t="shared" si="1"/>
        <v>Opt</v>
      </c>
      <c r="AG15" s="110">
        <f t="shared" si="16"/>
        <v>37.75</v>
      </c>
      <c r="AH15" s="140">
        <f t="shared" si="2"/>
        <v>77.5</v>
      </c>
      <c r="AI15" s="140">
        <f t="shared" si="3"/>
        <v>119.5</v>
      </c>
      <c r="AJ15" s="140">
        <f t="shared" si="4"/>
        <v>164.5</v>
      </c>
      <c r="AK15" s="140">
        <f t="shared" si="5"/>
        <v>211.5</v>
      </c>
      <c r="AL15" s="140">
        <f t="shared" si="6"/>
        <v>257.5</v>
      </c>
      <c r="AM15" s="140">
        <f t="shared" si="7"/>
        <v>305</v>
      </c>
      <c r="AN15" s="140">
        <f t="shared" si="8"/>
        <v>353.5</v>
      </c>
      <c r="AO15" s="140">
        <f t="shared" si="9"/>
        <v>403</v>
      </c>
      <c r="AP15" s="140">
        <f t="shared" si="10"/>
        <v>451.5</v>
      </c>
      <c r="AQ15" s="140">
        <f t="shared" si="11"/>
        <v>664.5</v>
      </c>
      <c r="AR15" s="140">
        <f t="shared" si="12"/>
        <v>872.5</v>
      </c>
      <c r="AS15" s="140">
        <f t="shared" si="13"/>
        <v>1065.5</v>
      </c>
      <c r="AT15" s="141">
        <f t="shared" si="14"/>
        <v>1261</v>
      </c>
    </row>
    <row r="16" spans="2:46" x14ac:dyDescent="0.25">
      <c r="B16" s="131" t="s">
        <v>15</v>
      </c>
      <c r="C16" s="132" t="s">
        <v>24</v>
      </c>
      <c r="D16" s="110">
        <v>105.5</v>
      </c>
      <c r="E16" s="140">
        <v>212</v>
      </c>
      <c r="F16" s="140">
        <v>321</v>
      </c>
      <c r="G16" s="140">
        <v>430</v>
      </c>
      <c r="H16" s="140">
        <v>539</v>
      </c>
      <c r="I16" s="140">
        <v>649</v>
      </c>
      <c r="J16" s="140">
        <v>759</v>
      </c>
      <c r="K16" s="140">
        <v>868</v>
      </c>
      <c r="L16" s="140">
        <v>981</v>
      </c>
      <c r="M16" s="140">
        <v>1093</v>
      </c>
      <c r="N16" s="140">
        <v>1580</v>
      </c>
      <c r="O16" s="140">
        <v>2051</v>
      </c>
      <c r="P16" s="140">
        <v>2474</v>
      </c>
      <c r="Q16" s="141">
        <v>2906</v>
      </c>
      <c r="AE16" s="110" t="str">
        <f t="shared" si="15"/>
        <v>7Y</v>
      </c>
      <c r="AF16" s="141" t="str">
        <f t="shared" si="1"/>
        <v>Opt</v>
      </c>
      <c r="AG16" s="110">
        <f t="shared" si="16"/>
        <v>52.75</v>
      </c>
      <c r="AH16" s="140">
        <f t="shared" si="2"/>
        <v>106</v>
      </c>
      <c r="AI16" s="140">
        <f t="shared" si="3"/>
        <v>160.5</v>
      </c>
      <c r="AJ16" s="140">
        <f t="shared" si="4"/>
        <v>215</v>
      </c>
      <c r="AK16" s="140">
        <f t="shared" si="5"/>
        <v>269.5</v>
      </c>
      <c r="AL16" s="140">
        <f t="shared" si="6"/>
        <v>324.5</v>
      </c>
      <c r="AM16" s="140">
        <f t="shared" si="7"/>
        <v>379.5</v>
      </c>
      <c r="AN16" s="140">
        <f t="shared" si="8"/>
        <v>434</v>
      </c>
      <c r="AO16" s="140">
        <f t="shared" si="9"/>
        <v>490.5</v>
      </c>
      <c r="AP16" s="140">
        <f t="shared" si="10"/>
        <v>546.5</v>
      </c>
      <c r="AQ16" s="140">
        <f t="shared" si="11"/>
        <v>790</v>
      </c>
      <c r="AR16" s="140">
        <f t="shared" si="12"/>
        <v>1025.5</v>
      </c>
      <c r="AS16" s="140">
        <f t="shared" si="13"/>
        <v>1237</v>
      </c>
      <c r="AT16" s="141">
        <f t="shared" si="14"/>
        <v>1453</v>
      </c>
    </row>
    <row r="17" spans="2:46" x14ac:dyDescent="0.25">
      <c r="B17" s="131" t="s">
        <v>18</v>
      </c>
      <c r="C17" s="132" t="s">
        <v>24</v>
      </c>
      <c r="D17" s="110">
        <v>141.5</v>
      </c>
      <c r="E17" s="140">
        <v>280</v>
      </c>
      <c r="F17" s="140">
        <v>417</v>
      </c>
      <c r="G17" s="140">
        <v>551</v>
      </c>
      <c r="H17" s="140">
        <v>683</v>
      </c>
      <c r="I17" s="140">
        <v>815</v>
      </c>
      <c r="J17" s="140">
        <v>946</v>
      </c>
      <c r="K17" s="140">
        <v>1073</v>
      </c>
      <c r="L17" s="140">
        <v>1200</v>
      </c>
      <c r="M17" s="140">
        <v>1336</v>
      </c>
      <c r="N17" s="140">
        <v>1908</v>
      </c>
      <c r="O17" s="140">
        <v>2452</v>
      </c>
      <c r="P17" s="140">
        <v>2946</v>
      </c>
      <c r="Q17" s="141">
        <v>3445</v>
      </c>
      <c r="AE17" s="110" t="str">
        <f t="shared" si="15"/>
        <v>10Y</v>
      </c>
      <c r="AF17" s="141" t="str">
        <f t="shared" si="1"/>
        <v>Opt</v>
      </c>
      <c r="AG17" s="110">
        <f t="shared" si="16"/>
        <v>70.75</v>
      </c>
      <c r="AH17" s="140">
        <f t="shared" si="2"/>
        <v>140</v>
      </c>
      <c r="AI17" s="140">
        <f t="shared" si="3"/>
        <v>208.5</v>
      </c>
      <c r="AJ17" s="140">
        <f t="shared" si="4"/>
        <v>275.5</v>
      </c>
      <c r="AK17" s="140">
        <f t="shared" si="5"/>
        <v>341.5</v>
      </c>
      <c r="AL17" s="140">
        <f t="shared" si="6"/>
        <v>407.5</v>
      </c>
      <c r="AM17" s="140">
        <f t="shared" si="7"/>
        <v>473</v>
      </c>
      <c r="AN17" s="140">
        <f t="shared" si="8"/>
        <v>536.5</v>
      </c>
      <c r="AO17" s="140">
        <f t="shared" si="9"/>
        <v>600</v>
      </c>
      <c r="AP17" s="140">
        <f t="shared" si="10"/>
        <v>668</v>
      </c>
      <c r="AQ17" s="140">
        <f t="shared" si="11"/>
        <v>954</v>
      </c>
      <c r="AR17" s="140">
        <f t="shared" si="12"/>
        <v>1226</v>
      </c>
      <c r="AS17" s="140">
        <f t="shared" si="13"/>
        <v>1473</v>
      </c>
      <c r="AT17" s="141">
        <f t="shared" si="14"/>
        <v>1722.5</v>
      </c>
    </row>
    <row r="18" spans="2:46" x14ac:dyDescent="0.25">
      <c r="B18" s="131" t="s">
        <v>19</v>
      </c>
      <c r="C18" s="132" t="s">
        <v>24</v>
      </c>
      <c r="D18" s="110">
        <v>173.5</v>
      </c>
      <c r="E18" s="140">
        <v>344</v>
      </c>
      <c r="F18" s="140">
        <v>512</v>
      </c>
      <c r="G18" s="140">
        <v>675</v>
      </c>
      <c r="H18" s="140">
        <v>835</v>
      </c>
      <c r="I18" s="140">
        <v>994</v>
      </c>
      <c r="J18" s="140">
        <v>1147</v>
      </c>
      <c r="K18" s="140">
        <v>1297</v>
      </c>
      <c r="L18" s="140">
        <v>1454</v>
      </c>
      <c r="M18" s="140">
        <v>1607</v>
      </c>
      <c r="N18" s="140">
        <v>2276</v>
      </c>
      <c r="O18" s="140">
        <v>2909</v>
      </c>
      <c r="P18" s="140">
        <v>3479</v>
      </c>
      <c r="Q18" s="141">
        <v>4047</v>
      </c>
      <c r="AE18" s="110" t="str">
        <f t="shared" si="15"/>
        <v>15Y</v>
      </c>
      <c r="AF18" s="141" t="str">
        <f t="shared" si="1"/>
        <v>Opt</v>
      </c>
      <c r="AG18" s="110">
        <f t="shared" si="16"/>
        <v>86.75</v>
      </c>
      <c r="AH18" s="140">
        <f t="shared" si="2"/>
        <v>172</v>
      </c>
      <c r="AI18" s="140">
        <f t="shared" si="3"/>
        <v>256</v>
      </c>
      <c r="AJ18" s="140">
        <f t="shared" si="4"/>
        <v>337.5</v>
      </c>
      <c r="AK18" s="140">
        <f t="shared" si="5"/>
        <v>417.5</v>
      </c>
      <c r="AL18" s="140">
        <f t="shared" si="6"/>
        <v>497</v>
      </c>
      <c r="AM18" s="140">
        <f t="shared" si="7"/>
        <v>573.5</v>
      </c>
      <c r="AN18" s="140">
        <f t="shared" si="8"/>
        <v>648.5</v>
      </c>
      <c r="AO18" s="140">
        <f t="shared" si="9"/>
        <v>727</v>
      </c>
      <c r="AP18" s="140">
        <f t="shared" si="10"/>
        <v>803.5</v>
      </c>
      <c r="AQ18" s="140">
        <f t="shared" si="11"/>
        <v>1138</v>
      </c>
      <c r="AR18" s="140">
        <f t="shared" si="12"/>
        <v>1454.5</v>
      </c>
      <c r="AS18" s="140">
        <f t="shared" si="13"/>
        <v>1739.5</v>
      </c>
      <c r="AT18" s="141">
        <f t="shared" si="14"/>
        <v>2023.5</v>
      </c>
    </row>
    <row r="19" spans="2:46" x14ac:dyDescent="0.25">
      <c r="B19" s="131" t="s">
        <v>20</v>
      </c>
      <c r="C19" s="132" t="s">
        <v>24</v>
      </c>
      <c r="D19" s="110">
        <v>198</v>
      </c>
      <c r="E19" s="140">
        <v>393</v>
      </c>
      <c r="F19" s="140">
        <v>586</v>
      </c>
      <c r="G19" s="140">
        <v>768</v>
      </c>
      <c r="H19" s="140">
        <v>952</v>
      </c>
      <c r="I19" s="140">
        <v>1138</v>
      </c>
      <c r="J19" s="140">
        <v>1311</v>
      </c>
      <c r="K19" s="140">
        <v>1486</v>
      </c>
      <c r="L19" s="140">
        <v>1655</v>
      </c>
      <c r="M19" s="140">
        <v>1826</v>
      </c>
      <c r="N19" s="140">
        <v>2591</v>
      </c>
      <c r="O19" s="140">
        <v>3283</v>
      </c>
      <c r="P19" s="140">
        <v>3913</v>
      </c>
      <c r="Q19" s="141">
        <v>4527</v>
      </c>
      <c r="AE19" s="110" t="str">
        <f t="shared" si="15"/>
        <v>20Y</v>
      </c>
      <c r="AF19" s="141" t="str">
        <f t="shared" si="1"/>
        <v>Opt</v>
      </c>
      <c r="AG19" s="110">
        <f t="shared" si="16"/>
        <v>99</v>
      </c>
      <c r="AH19" s="140">
        <f t="shared" si="2"/>
        <v>196.5</v>
      </c>
      <c r="AI19" s="140">
        <f t="shared" si="3"/>
        <v>293</v>
      </c>
      <c r="AJ19" s="140">
        <f t="shared" si="4"/>
        <v>384</v>
      </c>
      <c r="AK19" s="140">
        <f t="shared" si="5"/>
        <v>476</v>
      </c>
      <c r="AL19" s="140">
        <f t="shared" si="6"/>
        <v>569</v>
      </c>
      <c r="AM19" s="140">
        <f t="shared" si="7"/>
        <v>655.5</v>
      </c>
      <c r="AN19" s="140">
        <f t="shared" si="8"/>
        <v>743</v>
      </c>
      <c r="AO19" s="140">
        <f t="shared" si="9"/>
        <v>827.5</v>
      </c>
      <c r="AP19" s="140">
        <f t="shared" si="10"/>
        <v>913</v>
      </c>
      <c r="AQ19" s="140">
        <f t="shared" si="11"/>
        <v>1295.5</v>
      </c>
      <c r="AR19" s="140">
        <f t="shared" si="12"/>
        <v>1641.5</v>
      </c>
      <c r="AS19" s="140">
        <f t="shared" si="13"/>
        <v>1956.5</v>
      </c>
      <c r="AT19" s="141">
        <f t="shared" si="14"/>
        <v>2263.5</v>
      </c>
    </row>
    <row r="20" spans="2:46" x14ac:dyDescent="0.25">
      <c r="B20" s="131" t="s">
        <v>21</v>
      </c>
      <c r="C20" s="132" t="s">
        <v>24</v>
      </c>
      <c r="D20" s="110">
        <v>216</v>
      </c>
      <c r="E20" s="140">
        <v>429</v>
      </c>
      <c r="F20" s="140">
        <v>642</v>
      </c>
      <c r="G20" s="140">
        <v>845</v>
      </c>
      <c r="H20" s="140">
        <v>1045</v>
      </c>
      <c r="I20" s="140">
        <v>1243</v>
      </c>
      <c r="J20" s="140">
        <v>1431</v>
      </c>
      <c r="K20" s="140">
        <v>1616</v>
      </c>
      <c r="L20" s="140">
        <v>1804</v>
      </c>
      <c r="M20" s="140">
        <v>1988</v>
      </c>
      <c r="N20" s="140">
        <v>2838</v>
      </c>
      <c r="O20" s="140">
        <v>3583</v>
      </c>
      <c r="P20" s="140">
        <v>4263</v>
      </c>
      <c r="Q20" s="141">
        <v>4919</v>
      </c>
      <c r="AE20" s="110" t="str">
        <f t="shared" si="15"/>
        <v>25Y</v>
      </c>
      <c r="AF20" s="141" t="str">
        <f t="shared" si="1"/>
        <v>Opt</v>
      </c>
      <c r="AG20" s="110">
        <f t="shared" si="16"/>
        <v>108</v>
      </c>
      <c r="AH20" s="140">
        <f t="shared" si="2"/>
        <v>214.5</v>
      </c>
      <c r="AI20" s="140">
        <f t="shared" si="3"/>
        <v>321</v>
      </c>
      <c r="AJ20" s="140">
        <f t="shared" si="4"/>
        <v>422.5</v>
      </c>
      <c r="AK20" s="140">
        <f t="shared" si="5"/>
        <v>522.5</v>
      </c>
      <c r="AL20" s="140">
        <f t="shared" si="6"/>
        <v>621.5</v>
      </c>
      <c r="AM20" s="140">
        <f t="shared" si="7"/>
        <v>715.5</v>
      </c>
      <c r="AN20" s="140">
        <f t="shared" si="8"/>
        <v>808</v>
      </c>
      <c r="AO20" s="140">
        <f t="shared" si="9"/>
        <v>902</v>
      </c>
      <c r="AP20" s="140">
        <f t="shared" si="10"/>
        <v>994</v>
      </c>
      <c r="AQ20" s="140">
        <f t="shared" si="11"/>
        <v>1419</v>
      </c>
      <c r="AR20" s="140">
        <f t="shared" si="12"/>
        <v>1791.5</v>
      </c>
      <c r="AS20" s="140">
        <f t="shared" si="13"/>
        <v>2131.5</v>
      </c>
      <c r="AT20" s="141">
        <f t="shared" si="14"/>
        <v>2459.5</v>
      </c>
    </row>
    <row r="21" spans="2:46" x14ac:dyDescent="0.25">
      <c r="B21" s="133" t="s">
        <v>22</v>
      </c>
      <c r="C21" s="134" t="s">
        <v>24</v>
      </c>
      <c r="D21" s="112">
        <v>229.5</v>
      </c>
      <c r="E21" s="145">
        <v>458</v>
      </c>
      <c r="F21" s="145">
        <v>685</v>
      </c>
      <c r="G21" s="145">
        <v>904</v>
      </c>
      <c r="H21" s="145">
        <v>1122</v>
      </c>
      <c r="I21" s="145">
        <v>1332</v>
      </c>
      <c r="J21" s="145">
        <v>1529</v>
      </c>
      <c r="K21" s="145">
        <v>1716</v>
      </c>
      <c r="L21" s="145">
        <v>1903</v>
      </c>
      <c r="M21" s="145">
        <v>2094</v>
      </c>
      <c r="N21" s="145">
        <v>2993</v>
      </c>
      <c r="O21" s="145">
        <v>3788</v>
      </c>
      <c r="P21" s="145">
        <v>4517</v>
      </c>
      <c r="Q21" s="144">
        <v>5217</v>
      </c>
      <c r="AE21" s="112" t="str">
        <f t="shared" si="15"/>
        <v>30Y</v>
      </c>
      <c r="AF21" s="144" t="str">
        <f t="shared" si="1"/>
        <v>Opt</v>
      </c>
      <c r="AG21" s="112">
        <f t="shared" si="16"/>
        <v>114.75</v>
      </c>
      <c r="AH21" s="145">
        <f t="shared" si="2"/>
        <v>229</v>
      </c>
      <c r="AI21" s="145">
        <f t="shared" si="3"/>
        <v>342.5</v>
      </c>
      <c r="AJ21" s="145">
        <f t="shared" si="4"/>
        <v>452</v>
      </c>
      <c r="AK21" s="145">
        <f t="shared" si="5"/>
        <v>561</v>
      </c>
      <c r="AL21" s="145">
        <f t="shared" si="6"/>
        <v>666</v>
      </c>
      <c r="AM21" s="145">
        <f t="shared" si="7"/>
        <v>764.5</v>
      </c>
      <c r="AN21" s="145">
        <f t="shared" si="8"/>
        <v>858</v>
      </c>
      <c r="AO21" s="145">
        <f t="shared" si="9"/>
        <v>951.5</v>
      </c>
      <c r="AP21" s="145">
        <f t="shared" si="10"/>
        <v>1047</v>
      </c>
      <c r="AQ21" s="145">
        <f t="shared" si="11"/>
        <v>1496.5</v>
      </c>
      <c r="AR21" s="145">
        <f t="shared" si="12"/>
        <v>1894</v>
      </c>
      <c r="AS21" s="145">
        <f t="shared" si="13"/>
        <v>2258.5</v>
      </c>
      <c r="AT21" s="144">
        <f t="shared" si="14"/>
        <v>2608.5</v>
      </c>
    </row>
    <row r="23" spans="2:46" ht="13" x14ac:dyDescent="0.3">
      <c r="B23" s="1">
        <v>0.67361111111111116</v>
      </c>
      <c r="C23" s="98">
        <v>43769</v>
      </c>
      <c r="D23" t="s">
        <v>0</v>
      </c>
      <c r="E23" t="s">
        <v>1</v>
      </c>
      <c r="F23" t="s">
        <v>369</v>
      </c>
      <c r="N23" s="129"/>
      <c r="O23" s="129"/>
      <c r="P23" s="129"/>
      <c r="Q23" s="129"/>
    </row>
    <row r="24" spans="2:46" ht="13" x14ac:dyDescent="0.3">
      <c r="B24" s="159" t="s">
        <v>836</v>
      </c>
      <c r="C24" s="159"/>
      <c r="D24" s="159"/>
      <c r="E24" s="159"/>
      <c r="F24" s="159"/>
      <c r="G24" s="210" t="s">
        <v>370</v>
      </c>
      <c r="J24" s="210" t="s">
        <v>371</v>
      </c>
      <c r="N24" s="88"/>
      <c r="O24" s="88"/>
      <c r="P24" s="88"/>
      <c r="Q24" s="88"/>
    </row>
    <row r="25" spans="2:46" x14ac:dyDescent="0.25">
      <c r="C25" s="296" t="s">
        <v>372</v>
      </c>
      <c r="D25" s="297"/>
      <c r="E25" s="297"/>
      <c r="F25" s="297"/>
      <c r="G25" s="297"/>
      <c r="H25" s="306"/>
      <c r="I25" s="212"/>
      <c r="J25" s="296" t="s">
        <v>373</v>
      </c>
      <c r="K25" s="297"/>
      <c r="L25" s="297"/>
      <c r="M25" s="297"/>
      <c r="N25" s="297"/>
      <c r="O25" s="306"/>
      <c r="P25" s="158"/>
      <c r="Q25" s="158"/>
    </row>
    <row r="26" spans="2:46" x14ac:dyDescent="0.25">
      <c r="B26" s="69"/>
      <c r="C26" s="81">
        <v>50</v>
      </c>
      <c r="D26" s="82">
        <v>100</v>
      </c>
      <c r="E26" s="82">
        <v>150</v>
      </c>
      <c r="F26" s="82">
        <v>200</v>
      </c>
      <c r="G26" s="137">
        <v>300</v>
      </c>
      <c r="H26" s="137">
        <v>400</v>
      </c>
      <c r="I26" s="211" t="s">
        <v>3</v>
      </c>
      <c r="J26" s="82">
        <v>50</v>
      </c>
      <c r="K26" s="82">
        <v>100</v>
      </c>
      <c r="L26" s="82">
        <v>150</v>
      </c>
      <c r="M26" s="82">
        <v>200</v>
      </c>
      <c r="N26" s="137">
        <v>300</v>
      </c>
      <c r="O26" s="138">
        <v>400</v>
      </c>
      <c r="P26" s="140"/>
      <c r="Q26" s="140"/>
    </row>
    <row r="27" spans="2:46" x14ac:dyDescent="0.25">
      <c r="B27" s="161" t="s">
        <v>33</v>
      </c>
      <c r="C27" s="58"/>
      <c r="D27" s="205"/>
      <c r="E27" s="205"/>
      <c r="F27" s="205"/>
      <c r="G27" s="19"/>
      <c r="H27" s="19"/>
      <c r="I27" s="205">
        <v>9</v>
      </c>
      <c r="J27" s="205"/>
      <c r="K27" s="205"/>
      <c r="L27" s="205"/>
      <c r="M27" s="205"/>
      <c r="N27" s="135"/>
      <c r="O27" s="139"/>
      <c r="P27" s="140"/>
      <c r="Q27" s="140"/>
    </row>
    <row r="28" spans="2:46" x14ac:dyDescent="0.25">
      <c r="B28" s="27" t="s">
        <v>34</v>
      </c>
      <c r="C28" s="59">
        <v>0.1</v>
      </c>
      <c r="D28" s="208"/>
      <c r="E28" s="208"/>
      <c r="F28" s="208"/>
      <c r="G28" s="3"/>
      <c r="H28" s="3"/>
      <c r="I28" s="208">
        <v>35.799999999999997</v>
      </c>
      <c r="J28" s="208">
        <v>0.2</v>
      </c>
      <c r="K28" s="208"/>
      <c r="L28" s="208"/>
      <c r="M28" s="208"/>
      <c r="N28" s="140"/>
      <c r="O28" s="141"/>
      <c r="P28" s="140"/>
      <c r="Q28" s="140"/>
    </row>
    <row r="29" spans="2:46" x14ac:dyDescent="0.25">
      <c r="B29" s="27" t="s">
        <v>35</v>
      </c>
      <c r="C29" s="59">
        <v>0.2</v>
      </c>
      <c r="D29" s="208"/>
      <c r="E29" s="208"/>
      <c r="F29" s="208"/>
      <c r="G29" s="3"/>
      <c r="H29" s="3"/>
      <c r="I29" s="208">
        <v>104.9</v>
      </c>
      <c r="J29" s="208">
        <v>3.9</v>
      </c>
      <c r="K29" s="208">
        <v>0.1</v>
      </c>
      <c r="L29" s="208"/>
      <c r="M29" s="208"/>
      <c r="N29" s="140"/>
      <c r="O29" s="141"/>
      <c r="P29" s="140"/>
      <c r="Q29" s="140"/>
    </row>
    <row r="30" spans="2:46" x14ac:dyDescent="0.25">
      <c r="B30" s="27" t="s">
        <v>36</v>
      </c>
      <c r="C30" s="59">
        <v>-2.6</v>
      </c>
      <c r="D30" s="208">
        <v>-0.3</v>
      </c>
      <c r="E30" s="208"/>
      <c r="F30" s="208"/>
      <c r="G30" s="3"/>
      <c r="H30" s="3"/>
      <c r="I30" s="208">
        <v>255.5</v>
      </c>
      <c r="J30" s="208">
        <v>20</v>
      </c>
      <c r="K30" s="208">
        <v>0.8</v>
      </c>
      <c r="L30" s="208"/>
      <c r="M30" s="208"/>
      <c r="N30" s="140"/>
      <c r="O30" s="141"/>
      <c r="P30" s="140"/>
      <c r="Q30" s="140"/>
    </row>
    <row r="31" spans="2:46" x14ac:dyDescent="0.25">
      <c r="B31" s="27" t="s">
        <v>37</v>
      </c>
      <c r="C31" s="59">
        <v>-11.8</v>
      </c>
      <c r="D31" s="208">
        <v>-1.7</v>
      </c>
      <c r="E31" s="208">
        <v>-0.1</v>
      </c>
      <c r="F31" s="208"/>
      <c r="G31" s="3"/>
      <c r="H31" s="3"/>
      <c r="I31" s="208">
        <v>385.1</v>
      </c>
      <c r="J31" s="208">
        <v>33.1</v>
      </c>
      <c r="K31" s="208">
        <v>2</v>
      </c>
      <c r="L31" s="208">
        <v>0.1</v>
      </c>
      <c r="M31" s="208"/>
      <c r="N31" s="140"/>
      <c r="O31" s="141"/>
      <c r="P31" s="140"/>
      <c r="Q31" s="140"/>
    </row>
    <row r="32" spans="2:46" x14ac:dyDescent="0.25">
      <c r="B32" s="27" t="s">
        <v>38</v>
      </c>
      <c r="C32" s="59"/>
      <c r="D32" s="208"/>
      <c r="E32" s="208"/>
      <c r="F32" s="208"/>
      <c r="G32" s="3"/>
      <c r="H32" s="3"/>
      <c r="I32" s="208">
        <v>15.5</v>
      </c>
      <c r="J32" s="208">
        <v>0.2</v>
      </c>
      <c r="K32" s="208"/>
      <c r="L32" s="208"/>
      <c r="M32" s="208"/>
      <c r="N32" s="140"/>
      <c r="O32" s="141"/>
      <c r="P32" s="140"/>
      <c r="Q32" s="140"/>
    </row>
    <row r="33" spans="2:17" x14ac:dyDescent="0.25">
      <c r="B33" s="27" t="s">
        <v>39</v>
      </c>
      <c r="C33" s="59">
        <v>1.1000000000000001</v>
      </c>
      <c r="D33" s="208">
        <v>0.2</v>
      </c>
      <c r="E33" s="208"/>
      <c r="F33" s="208"/>
      <c r="G33" s="3"/>
      <c r="H33" s="3"/>
      <c r="I33" s="208">
        <v>63.2</v>
      </c>
      <c r="J33" s="208">
        <v>5</v>
      </c>
      <c r="K33" s="208">
        <v>0.3</v>
      </c>
      <c r="L33" s="208"/>
      <c r="M33" s="208"/>
      <c r="N33" s="140"/>
      <c r="O33" s="141"/>
      <c r="P33" s="140"/>
      <c r="Q33" s="140"/>
    </row>
    <row r="34" spans="2:17" x14ac:dyDescent="0.25">
      <c r="B34" s="27" t="s">
        <v>40</v>
      </c>
      <c r="C34" s="59">
        <v>1.2</v>
      </c>
      <c r="D34" s="208">
        <v>0.7</v>
      </c>
      <c r="E34" s="208">
        <v>0.4</v>
      </c>
      <c r="F34" s="208">
        <v>0.2</v>
      </c>
      <c r="G34" s="3"/>
      <c r="H34" s="3"/>
      <c r="I34" s="208">
        <v>192.1</v>
      </c>
      <c r="J34" s="208">
        <v>43.3</v>
      </c>
      <c r="K34" s="208">
        <v>9.4</v>
      </c>
      <c r="L34" s="208">
        <v>2.5</v>
      </c>
      <c r="M34" s="208">
        <v>0.8</v>
      </c>
      <c r="N34" s="140"/>
      <c r="O34" s="141"/>
      <c r="P34" s="140"/>
      <c r="Q34" s="140"/>
    </row>
    <row r="35" spans="2:17" x14ac:dyDescent="0.25">
      <c r="B35" s="27" t="s">
        <v>41</v>
      </c>
      <c r="C35" s="59">
        <v>-16.399999999999999</v>
      </c>
      <c r="D35" s="208">
        <v>-12.1</v>
      </c>
      <c r="E35" s="208">
        <v>-5.8</v>
      </c>
      <c r="F35" s="208">
        <v>-2.6</v>
      </c>
      <c r="G35" s="3"/>
      <c r="H35" s="3"/>
      <c r="I35" s="208">
        <v>463.5</v>
      </c>
      <c r="J35" s="208">
        <v>139.69999999999999</v>
      </c>
      <c r="K35" s="208">
        <v>39.9</v>
      </c>
      <c r="L35" s="208">
        <v>12.8</v>
      </c>
      <c r="M35" s="208">
        <v>4.7</v>
      </c>
      <c r="N35" s="140"/>
      <c r="O35" s="141"/>
      <c r="P35" s="140"/>
      <c r="Q35" s="140"/>
    </row>
    <row r="36" spans="2:17" x14ac:dyDescent="0.25">
      <c r="B36" s="27" t="s">
        <v>42</v>
      </c>
      <c r="C36" s="59">
        <v>-29.6</v>
      </c>
      <c r="D36" s="208">
        <v>-22.7</v>
      </c>
      <c r="E36" s="208">
        <v>-11.5</v>
      </c>
      <c r="F36" s="208">
        <v>-5.4</v>
      </c>
      <c r="G36" s="3"/>
      <c r="H36" s="3"/>
      <c r="I36" s="208">
        <v>698.4</v>
      </c>
      <c r="J36" s="208">
        <v>218.4</v>
      </c>
      <c r="K36" s="208">
        <v>64.900000000000006</v>
      </c>
      <c r="L36" s="208">
        <v>21.7</v>
      </c>
      <c r="M36" s="208">
        <v>8.1999999999999993</v>
      </c>
      <c r="N36" s="140"/>
      <c r="O36" s="141"/>
      <c r="P36" s="140"/>
      <c r="Q36" s="140"/>
    </row>
    <row r="37" spans="2:17" x14ac:dyDescent="0.25">
      <c r="B37" s="27" t="s">
        <v>43</v>
      </c>
      <c r="C37" s="59">
        <v>-0.1</v>
      </c>
      <c r="D37" s="208"/>
      <c r="E37" s="208"/>
      <c r="F37" s="208"/>
      <c r="G37" s="3"/>
      <c r="H37" s="3"/>
      <c r="I37" s="208">
        <v>21.9</v>
      </c>
      <c r="J37" s="208">
        <v>1</v>
      </c>
      <c r="K37" s="208"/>
      <c r="L37" s="208"/>
      <c r="M37" s="208"/>
      <c r="N37" s="140"/>
      <c r="O37" s="141"/>
      <c r="P37" s="140"/>
      <c r="Q37" s="140"/>
    </row>
    <row r="38" spans="2:17" x14ac:dyDescent="0.25">
      <c r="B38" s="27" t="s">
        <v>44</v>
      </c>
      <c r="C38" s="59">
        <v>1.5</v>
      </c>
      <c r="D38" s="208">
        <v>0.7</v>
      </c>
      <c r="E38" s="208">
        <v>0.2</v>
      </c>
      <c r="F38" s="208">
        <v>0.1</v>
      </c>
      <c r="G38" s="3"/>
      <c r="H38" s="3"/>
      <c r="I38" s="208">
        <v>88.1</v>
      </c>
      <c r="J38" s="208">
        <v>16.5</v>
      </c>
      <c r="K38" s="208">
        <v>2.7</v>
      </c>
      <c r="L38" s="208">
        <v>0.5</v>
      </c>
      <c r="M38" s="208">
        <v>0.1</v>
      </c>
      <c r="N38" s="140"/>
      <c r="O38" s="141"/>
      <c r="P38" s="140"/>
      <c r="Q38" s="140"/>
    </row>
    <row r="39" spans="2:17" x14ac:dyDescent="0.25">
      <c r="B39" s="27" t="s">
        <v>45</v>
      </c>
      <c r="C39" s="59">
        <v>0.1</v>
      </c>
      <c r="D39" s="208">
        <v>0.2</v>
      </c>
      <c r="E39" s="208">
        <v>0.2</v>
      </c>
      <c r="F39" s="208">
        <v>0.3</v>
      </c>
      <c r="G39" s="3"/>
      <c r="H39" s="3"/>
      <c r="I39" s="208">
        <v>262.39999999999998</v>
      </c>
      <c r="J39" s="208">
        <v>92.2</v>
      </c>
      <c r="K39" s="208">
        <v>32.1</v>
      </c>
      <c r="L39" s="208">
        <v>12.4</v>
      </c>
      <c r="M39" s="208">
        <v>5.4</v>
      </c>
      <c r="N39" s="140"/>
      <c r="O39" s="141"/>
      <c r="P39" s="140"/>
      <c r="Q39" s="140"/>
    </row>
    <row r="40" spans="2:17" x14ac:dyDescent="0.25">
      <c r="B40" s="27" t="s">
        <v>46</v>
      </c>
      <c r="C40" s="59">
        <v>-17.8</v>
      </c>
      <c r="D40" s="208">
        <v>-18.600000000000001</v>
      </c>
      <c r="E40" s="208">
        <v>-12.9</v>
      </c>
      <c r="F40" s="208">
        <v>-7.8</v>
      </c>
      <c r="G40" s="3"/>
      <c r="H40" s="3"/>
      <c r="I40" s="208">
        <v>620.1</v>
      </c>
      <c r="J40" s="208">
        <v>261.5</v>
      </c>
      <c r="K40" s="208">
        <v>107.4</v>
      </c>
      <c r="L40" s="208">
        <v>47.1</v>
      </c>
      <c r="M40" s="208">
        <v>22.5</v>
      </c>
      <c r="N40" s="140"/>
      <c r="O40" s="141"/>
      <c r="P40" s="140"/>
      <c r="Q40" s="140"/>
    </row>
    <row r="41" spans="2:17" x14ac:dyDescent="0.25">
      <c r="B41" s="27" t="s">
        <v>47</v>
      </c>
      <c r="C41" s="59">
        <v>-35</v>
      </c>
      <c r="D41" s="208">
        <v>-37.700000000000003</v>
      </c>
      <c r="E41" s="208">
        <v>-26.8</v>
      </c>
      <c r="F41" s="208">
        <v>-16.8</v>
      </c>
      <c r="G41" s="3"/>
      <c r="H41" s="3"/>
      <c r="I41" s="208">
        <v>933.8</v>
      </c>
      <c r="J41" s="208">
        <v>403.5</v>
      </c>
      <c r="K41" s="208">
        <v>169.6</v>
      </c>
      <c r="L41" s="208">
        <v>76.099999999999994</v>
      </c>
      <c r="M41" s="208">
        <v>37.1</v>
      </c>
      <c r="N41" s="140"/>
      <c r="O41" s="141"/>
      <c r="P41" s="140"/>
      <c r="Q41" s="140"/>
    </row>
    <row r="42" spans="2:17" x14ac:dyDescent="0.25">
      <c r="B42" s="27" t="s">
        <v>48</v>
      </c>
      <c r="C42" s="59">
        <v>-0.1</v>
      </c>
      <c r="D42" s="208"/>
      <c r="E42" s="208"/>
      <c r="F42" s="208"/>
      <c r="G42" s="3"/>
      <c r="H42" s="3"/>
      <c r="I42" s="208">
        <v>27.7</v>
      </c>
      <c r="J42" s="208">
        <v>2.8</v>
      </c>
      <c r="K42" s="208">
        <v>0.2</v>
      </c>
      <c r="L42" s="208"/>
      <c r="M42" s="208"/>
      <c r="N42" s="140"/>
      <c r="O42" s="141"/>
      <c r="P42" s="140"/>
      <c r="Q42" s="140"/>
    </row>
    <row r="43" spans="2:17" x14ac:dyDescent="0.25">
      <c r="B43" s="27" t="s">
        <v>49</v>
      </c>
      <c r="C43" s="59">
        <v>1.7</v>
      </c>
      <c r="D43" s="208">
        <v>1.1000000000000001</v>
      </c>
      <c r="E43" s="208">
        <v>0.4</v>
      </c>
      <c r="F43" s="208">
        <v>0.1</v>
      </c>
      <c r="G43" s="3"/>
      <c r="H43" s="3"/>
      <c r="I43" s="208">
        <v>109.5</v>
      </c>
      <c r="J43" s="208">
        <v>28.6</v>
      </c>
      <c r="K43" s="208">
        <v>6</v>
      </c>
      <c r="L43" s="208">
        <v>1.3</v>
      </c>
      <c r="M43" s="208">
        <v>0.3</v>
      </c>
      <c r="N43" s="3"/>
      <c r="O43" s="15"/>
    </row>
    <row r="44" spans="2:17" x14ac:dyDescent="0.25">
      <c r="B44" s="27" t="s">
        <v>50</v>
      </c>
      <c r="C44" s="59"/>
      <c r="D44" s="208">
        <v>0.2</v>
      </c>
      <c r="E44" s="208">
        <v>0.3</v>
      </c>
      <c r="F44" s="208">
        <v>0.4</v>
      </c>
      <c r="G44" s="3"/>
      <c r="H44" s="3"/>
      <c r="I44" s="208">
        <v>316.8</v>
      </c>
      <c r="J44" s="208">
        <v>135.19999999999999</v>
      </c>
      <c r="K44" s="208">
        <v>57.5</v>
      </c>
      <c r="L44" s="208">
        <v>26.2</v>
      </c>
      <c r="M44" s="208">
        <v>13.1</v>
      </c>
      <c r="N44" s="3"/>
      <c r="O44" s="15"/>
    </row>
    <row r="45" spans="2:17" x14ac:dyDescent="0.25">
      <c r="B45" s="27" t="s">
        <v>51</v>
      </c>
      <c r="C45" s="59">
        <v>-17.2</v>
      </c>
      <c r="D45" s="208">
        <v>-20.8</v>
      </c>
      <c r="E45" s="208">
        <v>-16.8</v>
      </c>
      <c r="F45" s="208">
        <v>-16.8</v>
      </c>
      <c r="G45" s="3"/>
      <c r="H45" s="3"/>
      <c r="I45" s="208">
        <v>736.7</v>
      </c>
      <c r="J45" s="208">
        <v>360.7</v>
      </c>
      <c r="K45" s="208">
        <v>173.6</v>
      </c>
      <c r="L45" s="208">
        <v>87.4</v>
      </c>
      <c r="M45" s="208">
        <v>46.9</v>
      </c>
      <c r="N45" s="3"/>
      <c r="O45" s="15"/>
    </row>
    <row r="46" spans="2:17" x14ac:dyDescent="0.25">
      <c r="B46" s="70" t="s">
        <v>52</v>
      </c>
      <c r="C46" s="206">
        <v>-35.9</v>
      </c>
      <c r="D46" s="10">
        <v>-44.6</v>
      </c>
      <c r="E46" s="10">
        <v>-36.700000000000003</v>
      </c>
      <c r="F46" s="10">
        <v>-36.700000000000003</v>
      </c>
      <c r="G46" s="18"/>
      <c r="H46" s="18"/>
      <c r="I46" s="10">
        <v>1108.4000000000001</v>
      </c>
      <c r="J46" s="10">
        <v>553.4</v>
      </c>
      <c r="K46" s="10">
        <v>271.10000000000002</v>
      </c>
      <c r="L46" s="10">
        <v>138.9</v>
      </c>
      <c r="M46" s="10">
        <v>75.7</v>
      </c>
      <c r="N46" s="18"/>
      <c r="O46" s="16"/>
    </row>
    <row r="48" spans="2:17" ht="13" x14ac:dyDescent="0.3">
      <c r="B48" s="1">
        <v>0.67361111111111116</v>
      </c>
      <c r="C48" s="98">
        <v>43769</v>
      </c>
      <c r="D48" t="s">
        <v>0</v>
      </c>
      <c r="E48" t="s">
        <v>1</v>
      </c>
      <c r="F48" t="s">
        <v>388</v>
      </c>
      <c r="N48" s="140"/>
      <c r="O48" s="140"/>
      <c r="P48" s="140"/>
      <c r="Q48" s="140"/>
    </row>
    <row r="49" spans="2:17" ht="13" x14ac:dyDescent="0.3">
      <c r="B49" s="159" t="s">
        <v>835</v>
      </c>
      <c r="C49" s="159"/>
      <c r="D49" s="159"/>
      <c r="E49" s="159"/>
      <c r="F49" s="159"/>
      <c r="G49" s="210" t="s">
        <v>370</v>
      </c>
      <c r="J49" s="210" t="s">
        <v>371</v>
      </c>
      <c r="N49" s="140"/>
      <c r="O49" s="140"/>
      <c r="P49" s="140"/>
      <c r="Q49" s="140"/>
    </row>
    <row r="50" spans="2:17" x14ac:dyDescent="0.25">
      <c r="B50" s="4"/>
      <c r="C50" s="313" t="s">
        <v>372</v>
      </c>
      <c r="D50" s="314"/>
      <c r="E50" s="314"/>
      <c r="F50" s="314"/>
      <c r="G50" s="314"/>
      <c r="H50" s="315"/>
      <c r="I50" s="212"/>
      <c r="J50" s="313" t="s">
        <v>373</v>
      </c>
      <c r="K50" s="314"/>
      <c r="L50" s="314"/>
      <c r="M50" s="314"/>
      <c r="N50" s="314"/>
      <c r="O50" s="315"/>
      <c r="P50" s="140"/>
      <c r="Q50" s="140"/>
    </row>
    <row r="51" spans="2:17" x14ac:dyDescent="0.25">
      <c r="B51" s="69"/>
      <c r="C51" s="81">
        <v>50</v>
      </c>
      <c r="D51" s="82">
        <v>100</v>
      </c>
      <c r="E51" s="82">
        <v>150</v>
      </c>
      <c r="F51" s="82">
        <v>200</v>
      </c>
      <c r="G51" s="137">
        <v>300</v>
      </c>
      <c r="H51" s="137">
        <v>400</v>
      </c>
      <c r="I51" s="211" t="s">
        <v>3</v>
      </c>
      <c r="J51" s="82">
        <v>50</v>
      </c>
      <c r="K51" s="82">
        <v>100</v>
      </c>
      <c r="L51" s="82">
        <v>150</v>
      </c>
      <c r="M51" s="82">
        <v>200</v>
      </c>
      <c r="N51" s="137">
        <v>300</v>
      </c>
      <c r="O51" s="138">
        <v>400</v>
      </c>
      <c r="P51" s="140"/>
      <c r="Q51" s="140"/>
    </row>
    <row r="52" spans="2:17" x14ac:dyDescent="0.25">
      <c r="B52" s="161" t="s">
        <v>53</v>
      </c>
      <c r="C52" s="58"/>
      <c r="D52" s="205"/>
      <c r="E52" s="205"/>
      <c r="F52" s="205"/>
      <c r="G52" s="19"/>
      <c r="H52" s="19"/>
      <c r="I52" s="205">
        <v>33.6</v>
      </c>
      <c r="J52" s="205">
        <v>5.5</v>
      </c>
      <c r="K52" s="205">
        <v>0.7</v>
      </c>
      <c r="L52" s="205"/>
      <c r="M52" s="205"/>
      <c r="N52" s="135"/>
      <c r="O52" s="139"/>
      <c r="P52" s="140"/>
      <c r="Q52" s="140"/>
    </row>
    <row r="53" spans="2:17" x14ac:dyDescent="0.25">
      <c r="B53" s="27" t="s">
        <v>54</v>
      </c>
      <c r="C53" s="59">
        <v>1.9</v>
      </c>
      <c r="D53" s="208">
        <v>1.6</v>
      </c>
      <c r="E53" s="208"/>
      <c r="F53" s="208">
        <v>0.4</v>
      </c>
      <c r="G53" s="158">
        <v>0.1</v>
      </c>
      <c r="H53" s="3"/>
      <c r="I53" s="208">
        <v>129</v>
      </c>
      <c r="J53" s="208">
        <v>42.5</v>
      </c>
      <c r="K53" s="208">
        <v>12</v>
      </c>
      <c r="L53" s="208"/>
      <c r="M53" s="208">
        <v>1</v>
      </c>
      <c r="N53" s="140">
        <v>0.1</v>
      </c>
      <c r="O53" s="141"/>
      <c r="P53" s="140"/>
      <c r="Q53" s="140"/>
    </row>
    <row r="54" spans="2:17" x14ac:dyDescent="0.25">
      <c r="B54" s="27" t="s">
        <v>55</v>
      </c>
      <c r="C54" s="59"/>
      <c r="D54" s="208">
        <v>0.1</v>
      </c>
      <c r="E54" s="208"/>
      <c r="F54" s="208">
        <v>0.3</v>
      </c>
      <c r="G54" s="208">
        <v>0.8</v>
      </c>
      <c r="H54" s="158">
        <v>0.8</v>
      </c>
      <c r="I54" s="208">
        <v>365.8</v>
      </c>
      <c r="J54" s="208">
        <v>174.5</v>
      </c>
      <c r="K54" s="208">
        <v>80.5</v>
      </c>
      <c r="L54" s="208"/>
      <c r="M54" s="208">
        <v>19.2</v>
      </c>
      <c r="N54" s="140">
        <v>6.3</v>
      </c>
      <c r="O54" s="141">
        <v>2.7</v>
      </c>
      <c r="P54" s="140"/>
      <c r="Q54" s="140"/>
    </row>
    <row r="55" spans="2:17" x14ac:dyDescent="0.25">
      <c r="B55" s="27" t="s">
        <v>56</v>
      </c>
      <c r="C55" s="59">
        <v>-16.2</v>
      </c>
      <c r="D55" s="208">
        <v>-21.8</v>
      </c>
      <c r="E55" s="208"/>
      <c r="F55" s="208">
        <v>-13.8</v>
      </c>
      <c r="G55" s="158">
        <v>-5.5</v>
      </c>
      <c r="H55" s="158">
        <v>-1.8</v>
      </c>
      <c r="I55" s="208">
        <v>832.8</v>
      </c>
      <c r="J55" s="208">
        <v>440.9</v>
      </c>
      <c r="K55" s="208">
        <v>222.9</v>
      </c>
      <c r="L55" s="208"/>
      <c r="M55" s="208">
        <v>59</v>
      </c>
      <c r="N55" s="140">
        <v>19</v>
      </c>
      <c r="O55" s="141">
        <v>7.6</v>
      </c>
      <c r="P55" s="140"/>
      <c r="Q55" s="140"/>
    </row>
    <row r="56" spans="2:17" x14ac:dyDescent="0.25">
      <c r="B56" s="27" t="s">
        <v>57</v>
      </c>
      <c r="C56" s="59">
        <v>-35.1</v>
      </c>
      <c r="D56" s="208">
        <v>-48.1</v>
      </c>
      <c r="E56" s="208"/>
      <c r="F56" s="208">
        <v>-32.4</v>
      </c>
      <c r="G56" s="158">
        <v>-15.7</v>
      </c>
      <c r="H56" s="158">
        <v>-7.4</v>
      </c>
      <c r="I56" s="208">
        <v>1257.7</v>
      </c>
      <c r="J56" s="208">
        <v>680.7</v>
      </c>
      <c r="K56" s="208">
        <v>353.6</v>
      </c>
      <c r="L56" s="208"/>
      <c r="M56" s="208">
        <v>100.4</v>
      </c>
      <c r="N56" s="140">
        <v>33.700000000000003</v>
      </c>
      <c r="O56" s="141">
        <v>13.1</v>
      </c>
      <c r="P56" s="140"/>
      <c r="Q56" s="140"/>
    </row>
    <row r="57" spans="2:17" x14ac:dyDescent="0.25">
      <c r="B57" s="27" t="s">
        <v>58</v>
      </c>
      <c r="C57" s="59">
        <v>0.9</v>
      </c>
      <c r="D57" s="208">
        <v>1</v>
      </c>
      <c r="E57" s="208"/>
      <c r="F57" s="208">
        <v>0.4</v>
      </c>
      <c r="G57" s="158">
        <v>0.1</v>
      </c>
      <c r="H57" s="3"/>
      <c r="I57" s="208">
        <v>60.8</v>
      </c>
      <c r="J57" s="208">
        <v>24.2</v>
      </c>
      <c r="K57" s="208">
        <v>8.4</v>
      </c>
      <c r="L57" s="208"/>
      <c r="M57" s="208">
        <v>1</v>
      </c>
      <c r="N57" s="140">
        <v>0.2</v>
      </c>
      <c r="O57" s="141"/>
      <c r="P57" s="140"/>
      <c r="Q57" s="140"/>
    </row>
    <row r="58" spans="2:17" x14ac:dyDescent="0.25">
      <c r="B58" s="27" t="s">
        <v>59</v>
      </c>
      <c r="C58" s="59">
        <v>2.5</v>
      </c>
      <c r="D58" s="208">
        <v>3.4</v>
      </c>
      <c r="E58" s="208"/>
      <c r="F58" s="208">
        <v>2.1</v>
      </c>
      <c r="G58" s="158">
        <v>0.8</v>
      </c>
      <c r="H58" s="158">
        <v>0.3</v>
      </c>
      <c r="I58" s="208">
        <v>206.4</v>
      </c>
      <c r="J58" s="208">
        <v>106.2</v>
      </c>
      <c r="K58" s="208">
        <v>50.4</v>
      </c>
      <c r="L58" s="208"/>
      <c r="M58" s="208">
        <v>10.5</v>
      </c>
      <c r="N58" s="140">
        <v>2.4</v>
      </c>
      <c r="O58" s="141">
        <v>0.7</v>
      </c>
      <c r="P58" s="140"/>
      <c r="Q58" s="140"/>
    </row>
    <row r="59" spans="2:17" x14ac:dyDescent="0.25">
      <c r="B59" s="27" t="s">
        <v>60</v>
      </c>
      <c r="C59" s="59">
        <v>1.5</v>
      </c>
      <c r="D59" s="208">
        <v>2.5</v>
      </c>
      <c r="E59" s="208"/>
      <c r="F59" s="208">
        <v>2.4</v>
      </c>
      <c r="G59" s="158">
        <v>1.5</v>
      </c>
      <c r="H59" s="158">
        <v>1.3</v>
      </c>
      <c r="I59" s="208">
        <v>533.70000000000005</v>
      </c>
      <c r="J59" s="208">
        <v>322.60000000000002</v>
      </c>
      <c r="K59" s="208">
        <v>185.1</v>
      </c>
      <c r="L59" s="208"/>
      <c r="M59" s="208">
        <v>56.3</v>
      </c>
      <c r="N59" s="140">
        <v>17.399999999999999</v>
      </c>
      <c r="O59" s="141">
        <v>6.3</v>
      </c>
      <c r="P59" s="140"/>
      <c r="Q59" s="140"/>
    </row>
    <row r="60" spans="2:17" x14ac:dyDescent="0.25">
      <c r="B60" s="27" t="s">
        <v>61</v>
      </c>
      <c r="C60" s="59">
        <v>-11.2</v>
      </c>
      <c r="D60" s="208">
        <v>-18</v>
      </c>
      <c r="E60" s="208"/>
      <c r="F60" s="208">
        <v>-17.100000000000001</v>
      </c>
      <c r="G60" s="158">
        <v>-10.199999999999999</v>
      </c>
      <c r="H60" s="158">
        <v>-4.2</v>
      </c>
      <c r="I60" s="208">
        <v>1144.9000000000001</v>
      </c>
      <c r="J60" s="208">
        <v>727</v>
      </c>
      <c r="K60" s="208">
        <v>443</v>
      </c>
      <c r="L60" s="208"/>
      <c r="M60" s="208">
        <v>155.30000000000001</v>
      </c>
      <c r="N60" s="140">
        <v>55.1</v>
      </c>
      <c r="O60" s="141">
        <v>22</v>
      </c>
      <c r="P60" s="140"/>
      <c r="Q60" s="140"/>
    </row>
    <row r="61" spans="2:17" x14ac:dyDescent="0.25">
      <c r="B61" s="27" t="s">
        <v>62</v>
      </c>
      <c r="C61" s="59">
        <v>-21</v>
      </c>
      <c r="D61" s="208">
        <v>-34.1</v>
      </c>
      <c r="E61" s="208"/>
      <c r="F61" s="208">
        <v>-33.5</v>
      </c>
      <c r="G61" s="158">
        <v>-21.2</v>
      </c>
      <c r="H61" s="158">
        <v>-11.7</v>
      </c>
      <c r="I61" s="208">
        <v>1720.9</v>
      </c>
      <c r="J61" s="208">
        <v>1108</v>
      </c>
      <c r="K61" s="208">
        <v>687.8</v>
      </c>
      <c r="L61" s="208"/>
      <c r="M61" s="208">
        <v>253.5</v>
      </c>
      <c r="N61" s="140">
        <v>95.9</v>
      </c>
      <c r="O61" s="141">
        <v>39</v>
      </c>
      <c r="P61" s="140"/>
      <c r="Q61" s="140"/>
    </row>
    <row r="62" spans="2:17" x14ac:dyDescent="0.25">
      <c r="B62" s="27" t="s">
        <v>63</v>
      </c>
      <c r="C62" s="59">
        <v>3.2</v>
      </c>
      <c r="D62" s="208">
        <v>5.8</v>
      </c>
      <c r="E62" s="208"/>
      <c r="F62" s="208">
        <v>7.9</v>
      </c>
      <c r="G62" s="158">
        <v>6.8</v>
      </c>
      <c r="H62" s="158">
        <v>4.9000000000000004</v>
      </c>
      <c r="I62" s="208">
        <v>155</v>
      </c>
      <c r="J62" s="208">
        <v>110.7</v>
      </c>
      <c r="K62" s="208">
        <v>77.3</v>
      </c>
      <c r="L62" s="208"/>
      <c r="M62" s="208">
        <v>36.5</v>
      </c>
      <c r="N62" s="140">
        <v>17.8</v>
      </c>
      <c r="O62" s="141">
        <v>9.4</v>
      </c>
      <c r="P62" s="140"/>
      <c r="Q62" s="140"/>
    </row>
    <row r="63" spans="2:17" x14ac:dyDescent="0.25">
      <c r="B63" s="27" t="s">
        <v>64</v>
      </c>
      <c r="C63" s="59">
        <v>4.8</v>
      </c>
      <c r="D63" s="208">
        <v>8.8000000000000007</v>
      </c>
      <c r="E63" s="208"/>
      <c r="F63" s="208">
        <v>12.2</v>
      </c>
      <c r="G63" s="158">
        <v>10.9</v>
      </c>
      <c r="H63" s="158">
        <v>7.8</v>
      </c>
      <c r="I63" s="208">
        <v>422.8</v>
      </c>
      <c r="J63" s="208">
        <v>310.7</v>
      </c>
      <c r="K63" s="208">
        <v>223.2</v>
      </c>
      <c r="L63" s="208"/>
      <c r="M63" s="208">
        <v>109.9</v>
      </c>
      <c r="N63" s="140">
        <v>52.8</v>
      </c>
      <c r="O63" s="141">
        <v>25.7</v>
      </c>
      <c r="P63" s="140"/>
      <c r="Q63" s="140"/>
    </row>
    <row r="64" spans="2:17" x14ac:dyDescent="0.25">
      <c r="B64" s="27" t="s">
        <v>65</v>
      </c>
      <c r="C64" s="59">
        <v>4.3</v>
      </c>
      <c r="D64" s="208">
        <v>8</v>
      </c>
      <c r="E64" s="208"/>
      <c r="F64" s="208">
        <v>12.1</v>
      </c>
      <c r="G64" s="158">
        <v>11.4</v>
      </c>
      <c r="H64" s="158">
        <v>8.5</v>
      </c>
      <c r="I64" s="208">
        <v>903.2</v>
      </c>
      <c r="J64" s="208">
        <v>679.4</v>
      </c>
      <c r="K64" s="208">
        <v>500.1</v>
      </c>
      <c r="L64" s="208"/>
      <c r="M64" s="208">
        <v>256.89999999999998</v>
      </c>
      <c r="N64" s="140">
        <v>126.3</v>
      </c>
      <c r="O64" s="141">
        <v>61.2</v>
      </c>
    </row>
    <row r="65" spans="2:17" x14ac:dyDescent="0.25">
      <c r="B65" s="27" t="s">
        <v>66</v>
      </c>
      <c r="C65" s="59">
        <v>1.2</v>
      </c>
      <c r="D65" s="208">
        <v>2.2999999999999998</v>
      </c>
      <c r="E65" s="208"/>
      <c r="F65" s="208">
        <v>4.2</v>
      </c>
      <c r="G65" s="158">
        <v>4.3</v>
      </c>
      <c r="H65" s="158">
        <v>3.1</v>
      </c>
      <c r="I65" s="208">
        <v>1745.1</v>
      </c>
      <c r="J65" s="208">
        <v>1311.6</v>
      </c>
      <c r="K65" s="208">
        <v>965.4</v>
      </c>
      <c r="L65" s="208"/>
      <c r="M65" s="208">
        <v>497.5</v>
      </c>
      <c r="N65" s="140">
        <v>246.4</v>
      </c>
      <c r="O65" s="141">
        <v>120.9</v>
      </c>
    </row>
    <row r="66" spans="2:17" x14ac:dyDescent="0.25">
      <c r="B66" s="27" t="s">
        <v>67</v>
      </c>
      <c r="C66" s="59">
        <v>-3.6</v>
      </c>
      <c r="D66" s="208">
        <v>-6.4</v>
      </c>
      <c r="E66" s="208"/>
      <c r="F66" s="208">
        <v>-7.8</v>
      </c>
      <c r="G66" s="158">
        <v>-6.8</v>
      </c>
      <c r="H66" s="158">
        <v>-5.0999999999999996</v>
      </c>
      <c r="I66" s="208">
        <v>2522.3000000000002</v>
      </c>
      <c r="J66" s="208">
        <v>1888.5</v>
      </c>
      <c r="K66" s="208">
        <v>1384.4</v>
      </c>
      <c r="L66" s="208"/>
      <c r="M66" s="208">
        <v>708</v>
      </c>
      <c r="N66" s="140">
        <v>349.1</v>
      </c>
      <c r="O66" s="141">
        <v>171.1</v>
      </c>
    </row>
    <row r="67" spans="2:17" x14ac:dyDescent="0.25">
      <c r="B67" s="27" t="s">
        <v>68</v>
      </c>
      <c r="C67" s="59">
        <v>3.6</v>
      </c>
      <c r="D67" s="208">
        <v>6.9</v>
      </c>
      <c r="E67" s="208"/>
      <c r="F67" s="208">
        <v>12.4</v>
      </c>
      <c r="G67" s="158">
        <v>15.7</v>
      </c>
      <c r="H67" s="158">
        <v>15.5</v>
      </c>
      <c r="I67" s="208">
        <v>280.10000000000002</v>
      </c>
      <c r="J67" s="208">
        <v>233.6</v>
      </c>
      <c r="K67" s="208">
        <v>193.2</v>
      </c>
      <c r="L67" s="208"/>
      <c r="M67" s="208">
        <v>129.5</v>
      </c>
      <c r="N67" s="140">
        <v>85.2</v>
      </c>
      <c r="O67" s="141">
        <v>56.8</v>
      </c>
    </row>
    <row r="68" spans="2:17" x14ac:dyDescent="0.25">
      <c r="B68" s="27" t="s">
        <v>69</v>
      </c>
      <c r="C68" s="59">
        <v>6.3</v>
      </c>
      <c r="D68" s="208">
        <v>12</v>
      </c>
      <c r="E68" s="208"/>
      <c r="F68" s="208">
        <v>20.8</v>
      </c>
      <c r="G68" s="158">
        <v>25</v>
      </c>
      <c r="H68" s="158">
        <v>24.8</v>
      </c>
      <c r="I68" s="208">
        <v>683.1</v>
      </c>
      <c r="J68" s="208">
        <v>568.20000000000005</v>
      </c>
      <c r="K68" s="208">
        <v>468.7</v>
      </c>
      <c r="L68" s="208"/>
      <c r="M68" s="208">
        <v>312.39999999999998</v>
      </c>
      <c r="N68" s="140">
        <v>204.6</v>
      </c>
      <c r="O68" s="8">
        <v>133.5</v>
      </c>
    </row>
    <row r="69" spans="2:17" x14ac:dyDescent="0.25">
      <c r="B69" s="27" t="s">
        <v>70</v>
      </c>
      <c r="C69" s="59">
        <v>7.2</v>
      </c>
      <c r="D69" s="208">
        <v>13.9</v>
      </c>
      <c r="E69" s="208"/>
      <c r="F69" s="208">
        <v>24.4</v>
      </c>
      <c r="G69" s="158">
        <v>29.4</v>
      </c>
      <c r="H69" s="158">
        <v>28.9</v>
      </c>
      <c r="I69" s="208">
        <v>1336.1</v>
      </c>
      <c r="J69" s="208">
        <v>1110.4000000000001</v>
      </c>
      <c r="K69" s="208">
        <v>915</v>
      </c>
      <c r="L69" s="208"/>
      <c r="M69" s="208">
        <v>608.6</v>
      </c>
      <c r="N69" s="140">
        <v>397.6</v>
      </c>
      <c r="O69" s="8">
        <v>258.60000000000002</v>
      </c>
      <c r="P69" s="129"/>
      <c r="Q69" s="129"/>
    </row>
    <row r="70" spans="2:17" x14ac:dyDescent="0.25">
      <c r="B70" s="27" t="s">
        <v>71</v>
      </c>
      <c r="C70" s="59">
        <v>6.2</v>
      </c>
      <c r="D70" s="208">
        <v>12</v>
      </c>
      <c r="E70" s="208"/>
      <c r="F70" s="208">
        <v>21.5</v>
      </c>
      <c r="G70" s="158">
        <v>25.5</v>
      </c>
      <c r="H70" s="158">
        <v>24.5</v>
      </c>
      <c r="I70" s="208">
        <v>2452.1999999999998</v>
      </c>
      <c r="J70" s="208">
        <v>2015.1</v>
      </c>
      <c r="K70" s="208">
        <v>1640.5</v>
      </c>
      <c r="L70" s="208"/>
      <c r="M70" s="208">
        <v>1062.7</v>
      </c>
      <c r="N70" s="140">
        <v>675.8</v>
      </c>
      <c r="O70" s="8">
        <v>427.9</v>
      </c>
      <c r="P70" s="129"/>
      <c r="Q70" s="129"/>
    </row>
    <row r="71" spans="2:17" x14ac:dyDescent="0.25">
      <c r="B71" s="70" t="s">
        <v>72</v>
      </c>
      <c r="C71" s="206">
        <v>7.3</v>
      </c>
      <c r="D71" s="10">
        <v>14.3</v>
      </c>
      <c r="E71" s="10"/>
      <c r="F71" s="10">
        <v>25.7</v>
      </c>
      <c r="G71" s="10">
        <v>29.6</v>
      </c>
      <c r="H71" s="10">
        <v>27.7</v>
      </c>
      <c r="I71" s="10">
        <v>3444.8</v>
      </c>
      <c r="J71" s="10">
        <v>2803</v>
      </c>
      <c r="K71" s="10">
        <v>2257.9</v>
      </c>
      <c r="L71" s="10"/>
      <c r="M71" s="10">
        <v>1429.1</v>
      </c>
      <c r="N71" s="10">
        <v>888</v>
      </c>
      <c r="O71" s="11">
        <v>549.9</v>
      </c>
      <c r="P71" s="88"/>
      <c r="Q71" s="88"/>
    </row>
    <row r="72" spans="2:17" x14ac:dyDescent="0.25">
      <c r="B72" s="88"/>
      <c r="C72" s="88"/>
      <c r="D72" s="158"/>
      <c r="E72" s="158"/>
      <c r="F72" s="158"/>
      <c r="G72" s="158"/>
      <c r="H72" s="158"/>
      <c r="I72" s="158"/>
      <c r="J72" s="158"/>
      <c r="K72" s="158"/>
      <c r="L72" s="158"/>
      <c r="M72" s="158"/>
      <c r="N72" s="158"/>
      <c r="O72" s="158"/>
      <c r="P72" s="158"/>
      <c r="Q72" s="158"/>
    </row>
    <row r="73" spans="2:17" ht="13" x14ac:dyDescent="0.3">
      <c r="B73" s="1">
        <v>0.67361111111111116</v>
      </c>
      <c r="C73" s="98">
        <v>43769</v>
      </c>
      <c r="D73" t="s">
        <v>0</v>
      </c>
      <c r="E73" t="s">
        <v>1</v>
      </c>
      <c r="F73" t="s">
        <v>390</v>
      </c>
      <c r="N73" s="140"/>
      <c r="O73" s="140"/>
      <c r="P73" s="140"/>
      <c r="Q73" s="140"/>
    </row>
    <row r="74" spans="2:17" ht="13" x14ac:dyDescent="0.3">
      <c r="B74" s="159" t="s">
        <v>389</v>
      </c>
      <c r="C74" s="159"/>
      <c r="D74" s="159"/>
      <c r="E74" s="159"/>
      <c r="F74" s="159"/>
      <c r="G74" s="210" t="s">
        <v>370</v>
      </c>
      <c r="J74" s="210" t="s">
        <v>371</v>
      </c>
      <c r="N74" s="140"/>
      <c r="O74" s="140"/>
      <c r="P74" s="140"/>
      <c r="Q74" s="140"/>
    </row>
    <row r="75" spans="2:17" x14ac:dyDescent="0.25">
      <c r="B75" s="4"/>
      <c r="C75" s="313" t="s">
        <v>372</v>
      </c>
      <c r="D75" s="314"/>
      <c r="E75" s="314"/>
      <c r="F75" s="314"/>
      <c r="G75" s="314"/>
      <c r="H75" s="315"/>
      <c r="I75" s="212"/>
      <c r="J75" s="313" t="s">
        <v>373</v>
      </c>
      <c r="K75" s="314"/>
      <c r="L75" s="314"/>
      <c r="M75" s="314"/>
      <c r="N75" s="314"/>
      <c r="O75" s="315"/>
      <c r="P75" s="140"/>
      <c r="Q75" s="140"/>
    </row>
    <row r="76" spans="2:17" x14ac:dyDescent="0.25">
      <c r="B76" s="69"/>
      <c r="C76" s="81">
        <v>50</v>
      </c>
      <c r="D76" s="82">
        <v>100</v>
      </c>
      <c r="E76" s="82">
        <v>150</v>
      </c>
      <c r="F76" s="82">
        <v>200</v>
      </c>
      <c r="G76" s="137">
        <v>300</v>
      </c>
      <c r="H76" s="137">
        <v>400</v>
      </c>
      <c r="I76" s="211" t="s">
        <v>3</v>
      </c>
      <c r="J76" s="82">
        <v>50</v>
      </c>
      <c r="K76" s="82">
        <v>100</v>
      </c>
      <c r="L76" s="82">
        <v>150</v>
      </c>
      <c r="M76" s="82">
        <v>200</v>
      </c>
      <c r="N76" s="137">
        <v>300</v>
      </c>
      <c r="O76" s="138">
        <v>400</v>
      </c>
      <c r="P76" s="140"/>
      <c r="Q76" s="140"/>
    </row>
    <row r="77" spans="2:17" x14ac:dyDescent="0.25">
      <c r="B77" s="213" t="s">
        <v>374</v>
      </c>
      <c r="C77" s="58">
        <v>3.6</v>
      </c>
      <c r="D77" s="205">
        <v>7.2</v>
      </c>
      <c r="E77" s="205"/>
      <c r="F77" s="205">
        <v>13.5</v>
      </c>
      <c r="G77" s="205">
        <v>18.3</v>
      </c>
      <c r="H77" s="205">
        <v>19.5</v>
      </c>
      <c r="I77" s="205">
        <v>344.5</v>
      </c>
      <c r="J77" s="205">
        <v>297.39999999999998</v>
      </c>
      <c r="K77" s="205">
        <v>255</v>
      </c>
      <c r="L77" s="205"/>
      <c r="M77" s="205">
        <v>184.1</v>
      </c>
      <c r="N77" s="135">
        <v>129.80000000000001</v>
      </c>
      <c r="O77" s="139">
        <v>91.4</v>
      </c>
      <c r="P77" s="140"/>
      <c r="Q77" s="140"/>
    </row>
    <row r="78" spans="2:17" x14ac:dyDescent="0.25">
      <c r="B78" s="214" t="s">
        <v>375</v>
      </c>
      <c r="C78" s="59">
        <v>6.5</v>
      </c>
      <c r="D78" s="208">
        <v>12.7</v>
      </c>
      <c r="E78" s="208"/>
      <c r="F78" s="208">
        <v>23.1</v>
      </c>
      <c r="G78" s="158">
        <v>29.8</v>
      </c>
      <c r="H78" s="158">
        <v>32.1</v>
      </c>
      <c r="I78" s="208">
        <v>834.6</v>
      </c>
      <c r="J78" s="208">
        <v>718.6</v>
      </c>
      <c r="K78" s="208">
        <v>615.29999999999995</v>
      </c>
      <c r="L78" s="208"/>
      <c r="M78" s="208">
        <v>444.7</v>
      </c>
      <c r="N78" s="140">
        <v>317</v>
      </c>
      <c r="O78" s="141">
        <v>224.8</v>
      </c>
      <c r="P78" s="140"/>
      <c r="Q78" s="140"/>
    </row>
    <row r="79" spans="2:17" x14ac:dyDescent="0.25">
      <c r="B79" s="214" t="s">
        <v>376</v>
      </c>
      <c r="C79" s="59">
        <v>9.1</v>
      </c>
      <c r="D79" s="208">
        <v>17.899999999999999</v>
      </c>
      <c r="E79" s="208"/>
      <c r="F79" s="208">
        <v>32.799999999999997</v>
      </c>
      <c r="G79" s="158">
        <v>41.9</v>
      </c>
      <c r="H79" s="158">
        <v>44.6</v>
      </c>
      <c r="I79" s="208">
        <v>1606.9</v>
      </c>
      <c r="J79" s="208">
        <v>1378.6</v>
      </c>
      <c r="K79" s="208">
        <v>1175.8</v>
      </c>
      <c r="L79" s="208"/>
      <c r="M79" s="208">
        <v>842.4</v>
      </c>
      <c r="N79" s="140">
        <v>595.20000000000005</v>
      </c>
      <c r="O79" s="141">
        <v>418.3</v>
      </c>
      <c r="P79" s="140"/>
      <c r="Q79" s="140"/>
    </row>
    <row r="80" spans="2:17" x14ac:dyDescent="0.25">
      <c r="B80" s="214" t="s">
        <v>377</v>
      </c>
      <c r="C80" s="59">
        <v>12.5</v>
      </c>
      <c r="D80" s="208">
        <v>24.4</v>
      </c>
      <c r="E80" s="208"/>
      <c r="F80" s="208">
        <v>44.6</v>
      </c>
      <c r="G80" s="158">
        <v>55.4</v>
      </c>
      <c r="H80" s="158">
        <v>57.3</v>
      </c>
      <c r="I80" s="208">
        <v>2908.6</v>
      </c>
      <c r="J80" s="208">
        <v>2463.5</v>
      </c>
      <c r="K80" s="208">
        <v>2072.1999999999998</v>
      </c>
      <c r="L80" s="208"/>
      <c r="M80" s="208">
        <v>1440.7</v>
      </c>
      <c r="N80" s="140">
        <v>987.2</v>
      </c>
      <c r="O80" s="141">
        <v>672.7</v>
      </c>
      <c r="P80" s="140"/>
      <c r="Q80" s="140"/>
    </row>
    <row r="81" spans="2:17" x14ac:dyDescent="0.25">
      <c r="B81" s="214" t="s">
        <v>378</v>
      </c>
      <c r="C81" s="59">
        <v>25.3</v>
      </c>
      <c r="D81" s="208">
        <v>49.1</v>
      </c>
      <c r="E81" s="208"/>
      <c r="F81" s="208">
        <v>87.8</v>
      </c>
      <c r="G81" s="158">
        <v>105.5</v>
      </c>
      <c r="H81" s="158">
        <v>105.7</v>
      </c>
      <c r="I81" s="208">
        <v>4046.8</v>
      </c>
      <c r="J81" s="208">
        <v>3389.5</v>
      </c>
      <c r="K81" s="208">
        <v>2816.9</v>
      </c>
      <c r="L81" s="208"/>
      <c r="M81" s="208">
        <v>1908.2</v>
      </c>
      <c r="N81" s="140">
        <v>1273.9000000000001</v>
      </c>
      <c r="O81" s="141">
        <v>847.5</v>
      </c>
      <c r="P81" s="140"/>
      <c r="Q81" s="140"/>
    </row>
    <row r="82" spans="2:17" x14ac:dyDescent="0.25">
      <c r="B82" s="214" t="s">
        <v>379</v>
      </c>
      <c r="C82" s="59">
        <v>3.8</v>
      </c>
      <c r="D82" s="208">
        <v>7.5</v>
      </c>
      <c r="E82" s="208"/>
      <c r="F82" s="208">
        <v>14.4</v>
      </c>
      <c r="G82" s="158">
        <v>20.3</v>
      </c>
      <c r="H82" s="158">
        <v>22.1</v>
      </c>
      <c r="I82" s="208">
        <v>392.8</v>
      </c>
      <c r="J82" s="208">
        <v>345.2</v>
      </c>
      <c r="K82" s="208">
        <v>301.8</v>
      </c>
      <c r="L82" s="208"/>
      <c r="M82" s="208">
        <v>226.9</v>
      </c>
      <c r="N82" s="140">
        <v>167.3</v>
      </c>
      <c r="O82" s="141">
        <v>123.4</v>
      </c>
      <c r="P82" s="140"/>
      <c r="Q82" s="140"/>
    </row>
    <row r="83" spans="2:17" x14ac:dyDescent="0.25">
      <c r="B83" s="214" t="s">
        <v>380</v>
      </c>
      <c r="C83" s="59">
        <v>6.7</v>
      </c>
      <c r="D83" s="208">
        <v>13.1</v>
      </c>
      <c r="E83" s="208"/>
      <c r="F83" s="208">
        <v>24.3</v>
      </c>
      <c r="G83" s="158">
        <v>32.4</v>
      </c>
      <c r="H83" s="158">
        <v>36.200000000000003</v>
      </c>
      <c r="I83" s="208">
        <v>951.8</v>
      </c>
      <c r="J83" s="208">
        <v>834.5</v>
      </c>
      <c r="K83" s="208">
        <v>728.6</v>
      </c>
      <c r="L83" s="208"/>
      <c r="M83" s="208">
        <v>549.20000000000005</v>
      </c>
      <c r="N83" s="140">
        <v>409.5</v>
      </c>
      <c r="O83" s="141">
        <v>304.10000000000002</v>
      </c>
      <c r="P83" s="140"/>
      <c r="Q83" s="140"/>
    </row>
    <row r="84" spans="2:17" x14ac:dyDescent="0.25">
      <c r="B84" s="214" t="s">
        <v>381</v>
      </c>
      <c r="C84" s="59">
        <v>11.2</v>
      </c>
      <c r="D84" s="208">
        <v>22.1</v>
      </c>
      <c r="E84" s="208"/>
      <c r="F84" s="208">
        <v>41.6</v>
      </c>
      <c r="G84" s="158">
        <v>54.6</v>
      </c>
      <c r="H84" s="158">
        <v>60.7</v>
      </c>
      <c r="I84" s="208">
        <v>1825.5</v>
      </c>
      <c r="J84" s="208">
        <v>1539.7</v>
      </c>
      <c r="K84" s="208">
        <v>1384.8</v>
      </c>
      <c r="L84" s="208"/>
      <c r="M84" s="208">
        <v>1033.0999999999999</v>
      </c>
      <c r="N84" s="140">
        <v>762.7</v>
      </c>
      <c r="O84" s="141">
        <v>560.5</v>
      </c>
      <c r="P84" s="140"/>
      <c r="Q84" s="140"/>
    </row>
    <row r="85" spans="2:17" x14ac:dyDescent="0.25">
      <c r="B85" s="214" t="s">
        <v>382</v>
      </c>
      <c r="C85" s="59">
        <v>20</v>
      </c>
      <c r="D85" s="208">
        <v>39.200000000000003</v>
      </c>
      <c r="E85" s="208"/>
      <c r="F85" s="208">
        <v>72.900000000000006</v>
      </c>
      <c r="G85" s="158">
        <v>92.9</v>
      </c>
      <c r="H85" s="158">
        <v>99.4</v>
      </c>
      <c r="I85" s="208">
        <v>3283.1</v>
      </c>
      <c r="J85" s="208">
        <v>2827.7</v>
      </c>
      <c r="K85" s="208">
        <v>2422.1</v>
      </c>
      <c r="L85" s="208"/>
      <c r="M85" s="208">
        <v>1752.3</v>
      </c>
      <c r="N85" s="140">
        <v>1254.2</v>
      </c>
      <c r="O85" s="141">
        <v>895.1</v>
      </c>
    </row>
    <row r="86" spans="2:17" x14ac:dyDescent="0.25">
      <c r="B86" s="215" t="s">
        <v>383</v>
      </c>
      <c r="C86" s="206">
        <v>44.3</v>
      </c>
      <c r="D86" s="10">
        <v>86.4</v>
      </c>
      <c r="E86" s="10"/>
      <c r="F86" s="10">
        <v>156</v>
      </c>
      <c r="G86" s="10">
        <v>192.7</v>
      </c>
      <c r="H86" s="10">
        <v>199</v>
      </c>
      <c r="I86" s="10">
        <v>4527</v>
      </c>
      <c r="J86" s="10">
        <v>3851.3</v>
      </c>
      <c r="K86" s="10">
        <v>3256</v>
      </c>
      <c r="L86" s="10"/>
      <c r="M86" s="10">
        <v>2292</v>
      </c>
      <c r="N86" s="145">
        <v>1598.1</v>
      </c>
      <c r="O86" s="144">
        <v>1116.2</v>
      </c>
    </row>
    <row r="87" spans="2:17" x14ac:dyDescent="0.25">
      <c r="B87" s="64"/>
      <c r="C87" s="64"/>
      <c r="D87" s="208"/>
      <c r="E87" s="208"/>
      <c r="F87" s="208"/>
      <c r="G87" s="3"/>
      <c r="H87" s="3"/>
      <c r="I87" s="208"/>
      <c r="J87" s="208"/>
      <c r="K87" s="208"/>
      <c r="L87" s="208"/>
      <c r="M87" s="208"/>
      <c r="N87" s="140"/>
      <c r="O87" s="140"/>
    </row>
    <row r="88" spans="2:17" ht="13" x14ac:dyDescent="0.3">
      <c r="B88" s="155">
        <v>0.67361111111111116</v>
      </c>
      <c r="C88" s="157">
        <v>43769</v>
      </c>
      <c r="D88" s="3" t="s">
        <v>0</v>
      </c>
      <c r="E88" s="3" t="s">
        <v>108</v>
      </c>
      <c r="F88" s="3"/>
      <c r="G88" s="3"/>
      <c r="H88" s="3"/>
      <c r="I88" s="3"/>
      <c r="J88" s="3"/>
      <c r="K88" s="3"/>
      <c r="L88" s="3"/>
      <c r="M88" s="3"/>
      <c r="N88" s="222" t="s">
        <v>395</v>
      </c>
      <c r="O88" s="3"/>
      <c r="P88" s="3"/>
      <c r="Q88" s="3"/>
    </row>
    <row r="89" spans="2:17" ht="13" x14ac:dyDescent="0.3">
      <c r="B89" s="156" t="s">
        <v>2</v>
      </c>
      <c r="C89" s="156" t="s">
        <v>3</v>
      </c>
      <c r="D89" s="156" t="s">
        <v>4</v>
      </c>
      <c r="E89" s="156" t="s">
        <v>109</v>
      </c>
      <c r="F89" s="156" t="s">
        <v>317</v>
      </c>
      <c r="G89" s="156" t="s">
        <v>318</v>
      </c>
      <c r="H89" s="3"/>
      <c r="I89" s="3"/>
      <c r="J89" s="3"/>
      <c r="K89" s="3"/>
      <c r="L89" s="3"/>
      <c r="M89" s="3"/>
      <c r="N89" s="3"/>
      <c r="O89" s="3"/>
      <c r="P89" s="3"/>
      <c r="Q89" s="3"/>
    </row>
    <row r="90" spans="2:17" x14ac:dyDescent="0.25">
      <c r="B90" s="69"/>
      <c r="C90" s="69"/>
      <c r="D90" s="217" t="s">
        <v>9</v>
      </c>
      <c r="E90" s="217" t="s">
        <v>10</v>
      </c>
      <c r="F90" s="217" t="s">
        <v>11</v>
      </c>
      <c r="G90" s="217" t="s">
        <v>12</v>
      </c>
      <c r="H90" s="217" t="s">
        <v>13</v>
      </c>
      <c r="I90" s="217" t="s">
        <v>14</v>
      </c>
      <c r="J90" s="217" t="s">
        <v>15</v>
      </c>
      <c r="K90" s="217" t="s">
        <v>16</v>
      </c>
      <c r="L90" s="217" t="s">
        <v>17</v>
      </c>
      <c r="M90" s="217" t="s">
        <v>18</v>
      </c>
      <c r="N90" s="217" t="s">
        <v>19</v>
      </c>
      <c r="O90" s="217" t="s">
        <v>20</v>
      </c>
      <c r="P90" s="217" t="s">
        <v>21</v>
      </c>
      <c r="Q90" s="217" t="s">
        <v>22</v>
      </c>
    </row>
    <row r="91" spans="2:17" x14ac:dyDescent="0.25">
      <c r="B91" s="58" t="s">
        <v>23</v>
      </c>
      <c r="C91" s="63" t="s">
        <v>24</v>
      </c>
      <c r="D91" s="58">
        <v>-0.437</v>
      </c>
      <c r="E91" s="62">
        <v>-0.36399999999999999</v>
      </c>
      <c r="F91" s="62">
        <v>-0.33800000000000002</v>
      </c>
      <c r="G91" s="62">
        <v>-0.30099999999999999</v>
      </c>
      <c r="H91" s="62">
        <v>-0.255</v>
      </c>
      <c r="I91" s="62">
        <v>-0.20399999999999999</v>
      </c>
      <c r="J91" s="62">
        <v>-0.14699999999999999</v>
      </c>
      <c r="K91" s="62">
        <v>-8.7999999999999995E-2</v>
      </c>
      <c r="L91" s="62">
        <v>-2.7E-2</v>
      </c>
      <c r="M91" s="62">
        <v>3.2000000000000001E-2</v>
      </c>
      <c r="N91" s="62">
        <v>0.28000000000000003</v>
      </c>
      <c r="O91" s="62">
        <v>0.40400000000000003</v>
      </c>
      <c r="P91" s="62">
        <v>0.441</v>
      </c>
      <c r="Q91" s="63">
        <v>0.438</v>
      </c>
    </row>
    <row r="92" spans="2:17" x14ac:dyDescent="0.25">
      <c r="B92" s="59" t="s">
        <v>25</v>
      </c>
      <c r="C92" s="65" t="s">
        <v>24</v>
      </c>
      <c r="D92" s="59">
        <v>-0.442</v>
      </c>
      <c r="E92" s="64">
        <v>-0.36299999999999999</v>
      </c>
      <c r="F92" s="64">
        <v>-0.33500000000000002</v>
      </c>
      <c r="G92" s="64">
        <v>-0.29599999999999999</v>
      </c>
      <c r="H92" s="64">
        <v>-0.25</v>
      </c>
      <c r="I92" s="64">
        <v>-0.19700000000000001</v>
      </c>
      <c r="J92" s="64">
        <v>-0.14000000000000001</v>
      </c>
      <c r="K92" s="64">
        <v>-0.08</v>
      </c>
      <c r="L92" s="64">
        <v>-1.9E-2</v>
      </c>
      <c r="M92" s="64">
        <v>0.04</v>
      </c>
      <c r="N92" s="64">
        <v>0.28699999999999998</v>
      </c>
      <c r="O92" s="64">
        <v>0.40799999999999997</v>
      </c>
      <c r="P92" s="64">
        <v>0.44400000000000001</v>
      </c>
      <c r="Q92" s="65">
        <v>0.44</v>
      </c>
    </row>
    <row r="93" spans="2:17" x14ac:dyDescent="0.25">
      <c r="B93" s="59" t="s">
        <v>26</v>
      </c>
      <c r="C93" s="65" t="s">
        <v>24</v>
      </c>
      <c r="D93" s="59">
        <v>-0.44600000000000001</v>
      </c>
      <c r="E93" s="64">
        <v>-0.36199999999999999</v>
      </c>
      <c r="F93" s="64">
        <v>-0.33100000000000002</v>
      </c>
      <c r="G93" s="64">
        <v>-0.29099999999999998</v>
      </c>
      <c r="H93" s="64">
        <v>-0.24399999999999999</v>
      </c>
      <c r="I93" s="64">
        <v>-0.191</v>
      </c>
      <c r="J93" s="64">
        <v>-0.13200000000000001</v>
      </c>
      <c r="K93" s="64">
        <v>-7.1999999999999995E-2</v>
      </c>
      <c r="L93" s="64">
        <v>-0.01</v>
      </c>
      <c r="M93" s="64">
        <v>4.9000000000000002E-2</v>
      </c>
      <c r="N93" s="64">
        <v>0.29399999999999998</v>
      </c>
      <c r="O93" s="64">
        <v>0.41299999999999998</v>
      </c>
      <c r="P93" s="64">
        <v>0.44700000000000001</v>
      </c>
      <c r="Q93" s="65">
        <v>0.442</v>
      </c>
    </row>
    <row r="94" spans="2:17" x14ac:dyDescent="0.25">
      <c r="B94" s="59" t="s">
        <v>27</v>
      </c>
      <c r="C94" s="65" t="s">
        <v>24</v>
      </c>
      <c r="D94" s="59">
        <v>-0.45100000000000001</v>
      </c>
      <c r="E94" s="64">
        <v>-0.35599999999999998</v>
      </c>
      <c r="F94" s="64">
        <v>-0.32</v>
      </c>
      <c r="G94" s="64">
        <v>-0.27500000000000002</v>
      </c>
      <c r="H94" s="64">
        <v>-0.22500000000000001</v>
      </c>
      <c r="I94" s="64">
        <v>-0.16900000000000001</v>
      </c>
      <c r="J94" s="64">
        <v>-0.11</v>
      </c>
      <c r="K94" s="64">
        <v>-4.7E-2</v>
      </c>
      <c r="L94" s="64">
        <v>1.4E-2</v>
      </c>
      <c r="M94" s="64">
        <v>7.3999999999999996E-2</v>
      </c>
      <c r="N94" s="64">
        <v>0.313</v>
      </c>
      <c r="O94" s="64">
        <v>0.42599999999999999</v>
      </c>
      <c r="P94" s="64">
        <v>0.45500000000000002</v>
      </c>
      <c r="Q94" s="65">
        <v>0.44800000000000001</v>
      </c>
    </row>
    <row r="95" spans="2:17" x14ac:dyDescent="0.25">
      <c r="B95" s="59" t="s">
        <v>28</v>
      </c>
      <c r="C95" s="65" t="s">
        <v>24</v>
      </c>
      <c r="D95" s="59">
        <v>-0.44900000000000001</v>
      </c>
      <c r="E95" s="64">
        <v>-0.34499999999999997</v>
      </c>
      <c r="F95" s="64">
        <v>-0.30399999999999999</v>
      </c>
      <c r="G95" s="64">
        <v>-0.25600000000000001</v>
      </c>
      <c r="H95" s="64">
        <v>-0.20399999999999999</v>
      </c>
      <c r="I95" s="64">
        <v>-0.14599999999999999</v>
      </c>
      <c r="J95" s="64">
        <v>-8.4000000000000005E-2</v>
      </c>
      <c r="K95" s="64">
        <v>-2.1000000000000001E-2</v>
      </c>
      <c r="L95" s="64">
        <v>0.04</v>
      </c>
      <c r="M95" s="64">
        <v>0.1</v>
      </c>
      <c r="N95" s="64">
        <v>0.33300000000000002</v>
      </c>
      <c r="O95" s="64">
        <v>0.439</v>
      </c>
      <c r="P95" s="64">
        <v>0.46400000000000002</v>
      </c>
      <c r="Q95" s="65">
        <v>0.45400000000000001</v>
      </c>
    </row>
    <row r="96" spans="2:17" x14ac:dyDescent="0.25">
      <c r="B96" s="59" t="s">
        <v>9</v>
      </c>
      <c r="C96" s="65" t="s">
        <v>24</v>
      </c>
      <c r="D96" s="59">
        <v>-0.441</v>
      </c>
      <c r="E96" s="64">
        <v>-0.33</v>
      </c>
      <c r="F96" s="64">
        <v>-0.28599999999999998</v>
      </c>
      <c r="G96" s="64">
        <v>-0.23499999999999999</v>
      </c>
      <c r="H96" s="64">
        <v>-0.18099999999999999</v>
      </c>
      <c r="I96" s="64">
        <v>-0.12</v>
      </c>
      <c r="J96" s="64">
        <v>-5.8000000000000003E-2</v>
      </c>
      <c r="K96" s="64">
        <v>6.0000000000000001E-3</v>
      </c>
      <c r="L96" s="64">
        <v>6.7000000000000004E-2</v>
      </c>
      <c r="M96" s="64">
        <v>0.127</v>
      </c>
      <c r="N96" s="64">
        <v>0.35299999999999998</v>
      </c>
      <c r="O96" s="64">
        <v>0.45200000000000001</v>
      </c>
      <c r="P96" s="64">
        <v>0.47299999999999998</v>
      </c>
      <c r="Q96" s="65">
        <v>0.46</v>
      </c>
    </row>
    <row r="97" spans="2:17" x14ac:dyDescent="0.25">
      <c r="B97" s="59" t="s">
        <v>29</v>
      </c>
      <c r="C97" s="65" t="s">
        <v>24</v>
      </c>
      <c r="D97" s="59">
        <v>-0.41099999999999998</v>
      </c>
      <c r="E97" s="64">
        <v>-0.29099999999999998</v>
      </c>
      <c r="F97" s="64">
        <v>-0.24199999999999999</v>
      </c>
      <c r="G97" s="64">
        <v>-0.187</v>
      </c>
      <c r="H97" s="64">
        <v>-0.128</v>
      </c>
      <c r="I97" s="64">
        <v>-6.6000000000000003E-2</v>
      </c>
      <c r="J97" s="64">
        <v>-1E-3</v>
      </c>
      <c r="K97" s="64">
        <v>6.2E-2</v>
      </c>
      <c r="L97" s="64">
        <v>0.123</v>
      </c>
      <c r="M97" s="64">
        <v>0.18099999999999999</v>
      </c>
      <c r="N97" s="64">
        <v>0.39300000000000002</v>
      </c>
      <c r="O97" s="64">
        <v>0.47799999999999998</v>
      </c>
      <c r="P97" s="64">
        <v>0.49</v>
      </c>
      <c r="Q97" s="65">
        <v>0.47299999999999998</v>
      </c>
    </row>
    <row r="98" spans="2:17" x14ac:dyDescent="0.25">
      <c r="B98" s="59" t="s">
        <v>10</v>
      </c>
      <c r="C98" s="65" t="s">
        <v>24</v>
      </c>
      <c r="D98" s="59">
        <v>-0.371</v>
      </c>
      <c r="E98" s="64">
        <v>-0.247</v>
      </c>
      <c r="F98" s="64">
        <v>-0.192</v>
      </c>
      <c r="G98" s="64">
        <v>-0.13500000000000001</v>
      </c>
      <c r="H98" s="64">
        <v>-7.1999999999999995E-2</v>
      </c>
      <c r="I98" s="64">
        <v>-7.0000000000000001E-3</v>
      </c>
      <c r="J98" s="64">
        <v>5.8000000000000003E-2</v>
      </c>
      <c r="K98" s="64">
        <v>0.12</v>
      </c>
      <c r="L98" s="64">
        <v>0.18099999999999999</v>
      </c>
      <c r="M98" s="64">
        <v>0.23599999999999999</v>
      </c>
      <c r="N98" s="64">
        <v>0.43099999999999999</v>
      </c>
      <c r="O98" s="64">
        <v>0.503</v>
      </c>
      <c r="P98" s="64">
        <v>0.50600000000000001</v>
      </c>
      <c r="Q98" s="65">
        <v>0.48499999999999999</v>
      </c>
    </row>
    <row r="99" spans="2:17" x14ac:dyDescent="0.25">
      <c r="B99" s="59" t="s">
        <v>11</v>
      </c>
      <c r="C99" s="65" t="s">
        <v>24</v>
      </c>
      <c r="D99" s="59">
        <v>-0.27400000000000002</v>
      </c>
      <c r="E99" s="64">
        <v>-0.14199999999999999</v>
      </c>
      <c r="F99" s="64">
        <v>-8.2000000000000003E-2</v>
      </c>
      <c r="G99" s="64">
        <v>-1.7000000000000001E-2</v>
      </c>
      <c r="H99" s="64">
        <v>0.05</v>
      </c>
      <c r="I99" s="64">
        <v>0.11600000000000001</v>
      </c>
      <c r="J99" s="64">
        <v>0.17899999999999999</v>
      </c>
      <c r="K99" s="64">
        <v>0.24</v>
      </c>
      <c r="L99" s="64">
        <v>0.29399999999999998</v>
      </c>
      <c r="M99" s="64">
        <v>0.34399999999999997</v>
      </c>
      <c r="N99" s="64">
        <v>0.504</v>
      </c>
      <c r="O99" s="64">
        <v>0.54800000000000004</v>
      </c>
      <c r="P99" s="64">
        <v>0.53700000000000003</v>
      </c>
      <c r="Q99" s="65">
        <v>0.50600000000000001</v>
      </c>
    </row>
    <row r="100" spans="2:17" x14ac:dyDescent="0.25">
      <c r="B100" s="59" t="s">
        <v>12</v>
      </c>
      <c r="C100" s="65" t="s">
        <v>24</v>
      </c>
      <c r="D100" s="59">
        <v>-0.157</v>
      </c>
      <c r="E100" s="64">
        <v>-2.4E-2</v>
      </c>
      <c r="F100" s="64">
        <v>4.3999999999999997E-2</v>
      </c>
      <c r="G100" s="64">
        <v>0.111</v>
      </c>
      <c r="H100" s="64">
        <v>0.17899999999999999</v>
      </c>
      <c r="I100" s="64">
        <v>0.24199999999999999</v>
      </c>
      <c r="J100" s="64">
        <v>0.30199999999999999</v>
      </c>
      <c r="K100" s="64">
        <v>0.35599999999999998</v>
      </c>
      <c r="L100" s="64">
        <v>0.40400000000000003</v>
      </c>
      <c r="M100" s="64">
        <v>0.44700000000000001</v>
      </c>
      <c r="N100" s="64">
        <v>0.56999999999999995</v>
      </c>
      <c r="O100" s="64">
        <v>0.58699999999999997</v>
      </c>
      <c r="P100" s="64">
        <v>0.56200000000000006</v>
      </c>
      <c r="Q100" s="65">
        <v>0.52300000000000002</v>
      </c>
    </row>
    <row r="101" spans="2:17" x14ac:dyDescent="0.25">
      <c r="B101" s="59" t="s">
        <v>13</v>
      </c>
      <c r="C101" s="65" t="s">
        <v>24</v>
      </c>
      <c r="D101" s="59">
        <v>-0.03</v>
      </c>
      <c r="E101" s="64">
        <v>0.109</v>
      </c>
      <c r="F101" s="64">
        <v>0.17799999999999999</v>
      </c>
      <c r="G101" s="64">
        <v>0.246</v>
      </c>
      <c r="H101" s="64">
        <v>0.308</v>
      </c>
      <c r="I101" s="64">
        <v>0.36799999999999999</v>
      </c>
      <c r="J101" s="64">
        <v>0.42</v>
      </c>
      <c r="K101" s="64">
        <v>0.44600000000000001</v>
      </c>
      <c r="L101" s="64">
        <v>0.50800000000000001</v>
      </c>
      <c r="M101" s="140">
        <v>0.54200000000000004</v>
      </c>
      <c r="N101" s="64">
        <v>0.625</v>
      </c>
      <c r="O101" s="64">
        <v>0.61899999999999999</v>
      </c>
      <c r="P101" s="64">
        <v>0.58199999999999996</v>
      </c>
      <c r="Q101" s="65">
        <v>0.53600000000000003</v>
      </c>
    </row>
    <row r="102" spans="2:17" x14ac:dyDescent="0.25">
      <c r="B102" s="59" t="s">
        <v>15</v>
      </c>
      <c r="C102" s="65" t="s">
        <v>24</v>
      </c>
      <c r="D102" s="59">
        <v>0.26</v>
      </c>
      <c r="E102" s="64">
        <v>0.38300000000000001</v>
      </c>
      <c r="F102" s="64">
        <v>0.441</v>
      </c>
      <c r="G102" s="64">
        <v>0.498</v>
      </c>
      <c r="H102" s="64">
        <v>0.54500000000000004</v>
      </c>
      <c r="I102" s="64">
        <v>0.58699999999999997</v>
      </c>
      <c r="J102" s="64">
        <v>0.623</v>
      </c>
      <c r="K102" s="64">
        <v>0.65200000000000002</v>
      </c>
      <c r="L102" s="64">
        <v>0.67400000000000004</v>
      </c>
      <c r="M102" s="64">
        <v>0.68899999999999995</v>
      </c>
      <c r="N102" s="64">
        <v>0.70199999999999996</v>
      </c>
      <c r="O102" s="64">
        <v>0.65800000000000003</v>
      </c>
      <c r="P102" s="64">
        <v>0.60399999999999998</v>
      </c>
      <c r="Q102" s="65">
        <v>0.54500000000000004</v>
      </c>
    </row>
    <row r="103" spans="2:17" x14ac:dyDescent="0.25">
      <c r="B103" s="59" t="s">
        <v>18</v>
      </c>
      <c r="C103" s="65" t="s">
        <v>24</v>
      </c>
      <c r="D103" s="59">
        <v>0.63800000000000001</v>
      </c>
      <c r="E103" s="64">
        <v>0.70399999999999996</v>
      </c>
      <c r="F103" s="64">
        <v>0.73499999999999999</v>
      </c>
      <c r="G103" s="64">
        <v>0.76200000000000001</v>
      </c>
      <c r="H103" s="64">
        <v>0.78200000000000003</v>
      </c>
      <c r="I103" s="64">
        <v>0.79400000000000004</v>
      </c>
      <c r="J103" s="64">
        <v>0.79800000000000004</v>
      </c>
      <c r="K103" s="64">
        <v>0.77900000000000003</v>
      </c>
      <c r="L103" s="64">
        <v>0.79700000000000004</v>
      </c>
      <c r="M103" s="64">
        <v>0.79</v>
      </c>
      <c r="N103" s="64">
        <v>0.72899999999999998</v>
      </c>
      <c r="O103" s="64">
        <v>0.65600000000000003</v>
      </c>
      <c r="P103" s="64">
        <v>0.58499999999999996</v>
      </c>
      <c r="Q103" s="65">
        <v>0.51700000000000002</v>
      </c>
    </row>
    <row r="104" spans="2:17" x14ac:dyDescent="0.25">
      <c r="B104" s="59" t="s">
        <v>19</v>
      </c>
      <c r="C104" s="65" t="s">
        <v>24</v>
      </c>
      <c r="D104" s="59">
        <v>0.84499999999999997</v>
      </c>
      <c r="E104" s="64">
        <v>0.83899999999999997</v>
      </c>
      <c r="F104" s="64">
        <v>0.82799999999999996</v>
      </c>
      <c r="G104" s="64">
        <v>0.81699999999999995</v>
      </c>
      <c r="H104" s="64">
        <v>0.79800000000000004</v>
      </c>
      <c r="I104" s="64">
        <v>0.78</v>
      </c>
      <c r="J104" s="64">
        <v>0.76100000000000001</v>
      </c>
      <c r="K104" s="64">
        <v>0.74099999999999999</v>
      </c>
      <c r="L104" s="64">
        <v>0.72099999999999997</v>
      </c>
      <c r="M104" s="64">
        <v>0.70099999999999996</v>
      </c>
      <c r="N104" s="64">
        <v>0.61099999999999999</v>
      </c>
      <c r="O104" s="64">
        <v>0.53200000000000003</v>
      </c>
      <c r="P104" s="64">
        <v>0.46</v>
      </c>
      <c r="Q104" s="65">
        <v>0.4</v>
      </c>
    </row>
    <row r="105" spans="2:17" x14ac:dyDescent="0.25">
      <c r="B105" s="59" t="s">
        <v>20</v>
      </c>
      <c r="C105" s="65" t="s">
        <v>24</v>
      </c>
      <c r="D105" s="59">
        <v>0.68100000000000005</v>
      </c>
      <c r="E105" s="64">
        <v>0.66700000000000004</v>
      </c>
      <c r="F105" s="64">
        <v>0.64300000000000002</v>
      </c>
      <c r="G105" s="64">
        <v>0.66200000000000003</v>
      </c>
      <c r="H105" s="64">
        <v>0.60099999999999998</v>
      </c>
      <c r="I105" s="64">
        <v>0.58299999999999996</v>
      </c>
      <c r="J105" s="64">
        <v>0.56299999999999994</v>
      </c>
      <c r="K105" s="64">
        <v>0.54800000000000004</v>
      </c>
      <c r="L105" s="64">
        <v>0.52900000000000003</v>
      </c>
      <c r="M105" s="64">
        <v>0.51400000000000001</v>
      </c>
      <c r="N105" s="64">
        <v>0.439</v>
      </c>
      <c r="O105" s="64">
        <v>0.371</v>
      </c>
      <c r="P105" s="64">
        <v>0.316</v>
      </c>
      <c r="Q105" s="65">
        <v>0.26700000000000002</v>
      </c>
    </row>
    <row r="106" spans="2:17" x14ac:dyDescent="0.25">
      <c r="B106" s="59" t="s">
        <v>21</v>
      </c>
      <c r="C106" s="65" t="s">
        <v>24</v>
      </c>
      <c r="D106" s="59">
        <v>0.49099999999999999</v>
      </c>
      <c r="E106" s="64">
        <v>0.46700000000000003</v>
      </c>
      <c r="F106" s="64">
        <v>0.45800000000000002</v>
      </c>
      <c r="G106" s="64">
        <v>0.438</v>
      </c>
      <c r="H106" s="64">
        <v>0.42499999999999999</v>
      </c>
      <c r="I106" s="64">
        <v>0.41099999999999998</v>
      </c>
      <c r="J106" s="64">
        <v>0.33900000000000002</v>
      </c>
      <c r="K106" s="64">
        <v>0.38600000000000001</v>
      </c>
      <c r="L106" s="64">
        <v>0.37</v>
      </c>
      <c r="M106" s="64">
        <v>0.35699999999999998</v>
      </c>
      <c r="N106" s="64">
        <v>0.29199999999999998</v>
      </c>
      <c r="O106" s="64">
        <v>0.24199999999999999</v>
      </c>
      <c r="P106" s="64">
        <v>0.19700000000000001</v>
      </c>
      <c r="Q106" s="65">
        <v>0.17</v>
      </c>
    </row>
    <row r="107" spans="2:17" x14ac:dyDescent="0.25">
      <c r="B107" s="218" t="s">
        <v>22</v>
      </c>
      <c r="C107" s="219" t="s">
        <v>24</v>
      </c>
      <c r="D107" s="218">
        <v>0.33300000000000002</v>
      </c>
      <c r="E107" s="67">
        <v>0.33400000000000002</v>
      </c>
      <c r="F107" s="67">
        <v>0.318</v>
      </c>
      <c r="G107" s="67">
        <v>0.3</v>
      </c>
      <c r="H107" s="67">
        <v>0.28699999999999998</v>
      </c>
      <c r="I107" s="67">
        <v>0.27</v>
      </c>
      <c r="J107" s="67">
        <v>0.26200000000000001</v>
      </c>
      <c r="K107" s="67">
        <v>0.24399999999999999</v>
      </c>
      <c r="L107" s="67">
        <v>0.23400000000000001</v>
      </c>
      <c r="M107" s="67">
        <v>0.224</v>
      </c>
      <c r="N107" s="67">
        <v>0.17899999999999999</v>
      </c>
      <c r="O107" s="67">
        <v>0.13900000000000001</v>
      </c>
      <c r="P107" s="67">
        <v>0.11799999999999999</v>
      </c>
      <c r="Q107" s="219">
        <v>0.129</v>
      </c>
    </row>
  </sheetData>
  <mergeCells count="6">
    <mergeCell ref="J25:O25"/>
    <mergeCell ref="C25:H25"/>
    <mergeCell ref="C50:H50"/>
    <mergeCell ref="J50:O50"/>
    <mergeCell ref="C75:H75"/>
    <mergeCell ref="J75:O75"/>
  </mergeCells>
  <pageMargins left="0.7" right="0.7" top="0.75" bottom="0.75" header="0.3" footer="0.3"/>
  <pageSetup paperSize="9" orientation="portrait" horizontalDpi="4294967293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Foglio13">
    <tabColor rgb="FF92D050"/>
  </sheetPr>
  <dimension ref="B2:AY155"/>
  <sheetViews>
    <sheetView topLeftCell="A40" zoomScaleNormal="100" workbookViewId="0">
      <selection activeCell="B66" sqref="B66"/>
    </sheetView>
  </sheetViews>
  <sheetFormatPr defaultRowHeight="12.5" x14ac:dyDescent="0.25"/>
  <cols>
    <col min="1" max="1" width="3.36328125" customWidth="1"/>
    <col min="3" max="3" width="11" bestFit="1" customWidth="1"/>
    <col min="4" max="17" width="9.08984375" customWidth="1"/>
    <col min="20" max="20" width="11" bestFit="1" customWidth="1"/>
    <col min="21" max="34" width="8.08984375" customWidth="1"/>
    <col min="37" max="37" width="10.36328125" bestFit="1" customWidth="1"/>
  </cols>
  <sheetData>
    <row r="2" spans="2:35" ht="13" x14ac:dyDescent="0.3">
      <c r="B2" s="128">
        <v>0.67361111111111116</v>
      </c>
      <c r="C2" s="149">
        <v>43769</v>
      </c>
      <c r="D2" s="129" t="s">
        <v>0</v>
      </c>
      <c r="E2" s="129" t="s">
        <v>1</v>
      </c>
      <c r="F2" s="129" t="s">
        <v>337</v>
      </c>
      <c r="G2" s="129"/>
      <c r="H2" s="129"/>
      <c r="I2" s="129"/>
      <c r="J2" s="129"/>
      <c r="K2" s="129"/>
      <c r="L2" s="129"/>
      <c r="M2" s="129"/>
      <c r="N2" s="129"/>
      <c r="O2" s="129"/>
      <c r="P2" s="129"/>
      <c r="Q2" s="129"/>
      <c r="R2" s="129"/>
      <c r="AI2" s="129"/>
    </row>
    <row r="3" spans="2:35" ht="13" x14ac:dyDescent="0.3">
      <c r="B3" s="154" t="s">
        <v>2</v>
      </c>
      <c r="C3" s="154" t="s">
        <v>3</v>
      </c>
      <c r="D3" s="154" t="s">
        <v>4</v>
      </c>
      <c r="E3" s="154" t="s">
        <v>5</v>
      </c>
      <c r="F3" s="154"/>
      <c r="G3" s="154" t="s">
        <v>333</v>
      </c>
      <c r="H3" s="154" t="s">
        <v>300</v>
      </c>
      <c r="I3" s="154" t="s">
        <v>301</v>
      </c>
      <c r="J3" s="154" t="s">
        <v>317</v>
      </c>
      <c r="K3" s="154" t="s">
        <v>318</v>
      </c>
      <c r="L3" s="129"/>
      <c r="M3" s="129"/>
      <c r="N3" s="129"/>
      <c r="O3" s="129"/>
      <c r="P3" s="129"/>
      <c r="Q3" s="129"/>
      <c r="R3" s="129"/>
      <c r="AI3" s="129"/>
    </row>
    <row r="4" spans="2:35" x14ac:dyDescent="0.25">
      <c r="B4" s="129"/>
      <c r="C4" s="129"/>
      <c r="D4" s="146" t="s">
        <v>9</v>
      </c>
      <c r="E4" s="147" t="s">
        <v>10</v>
      </c>
      <c r="F4" s="147" t="s">
        <v>11</v>
      </c>
      <c r="G4" s="147" t="s">
        <v>12</v>
      </c>
      <c r="H4" s="147" t="s">
        <v>13</v>
      </c>
      <c r="I4" s="147" t="s">
        <v>14</v>
      </c>
      <c r="J4" s="147" t="s">
        <v>15</v>
      </c>
      <c r="K4" s="147" t="s">
        <v>16</v>
      </c>
      <c r="L4" s="147" t="s">
        <v>17</v>
      </c>
      <c r="M4" s="147" t="s">
        <v>18</v>
      </c>
      <c r="N4" s="147" t="s">
        <v>19</v>
      </c>
      <c r="O4" s="147" t="s">
        <v>20</v>
      </c>
      <c r="P4" s="147" t="s">
        <v>21</v>
      </c>
      <c r="Q4" s="148" t="s">
        <v>22</v>
      </c>
      <c r="R4" s="129"/>
      <c r="AI4" s="129"/>
    </row>
    <row r="5" spans="2:35" x14ac:dyDescent="0.25">
      <c r="B5" s="108" t="s">
        <v>23</v>
      </c>
      <c r="C5" s="139" t="s">
        <v>24</v>
      </c>
      <c r="D5" s="108">
        <v>3.5</v>
      </c>
      <c r="E5" s="135">
        <v>9</v>
      </c>
      <c r="F5" s="135">
        <v>16</v>
      </c>
      <c r="G5" s="135">
        <v>25.5</v>
      </c>
      <c r="H5" s="135">
        <v>36</v>
      </c>
      <c r="I5" s="135">
        <v>47.5</v>
      </c>
      <c r="J5" s="135">
        <v>60.5</v>
      </c>
      <c r="K5" s="135">
        <v>74</v>
      </c>
      <c r="L5" s="135">
        <v>88</v>
      </c>
      <c r="M5" s="135">
        <v>103</v>
      </c>
      <c r="N5" s="135">
        <v>175</v>
      </c>
      <c r="O5" s="135">
        <v>246</v>
      </c>
      <c r="P5" s="135">
        <v>307</v>
      </c>
      <c r="Q5" s="139">
        <v>369</v>
      </c>
      <c r="R5" s="129"/>
      <c r="AI5" s="129"/>
    </row>
    <row r="6" spans="2:35" x14ac:dyDescent="0.25">
      <c r="B6" s="110" t="s">
        <v>25</v>
      </c>
      <c r="C6" s="141" t="s">
        <v>24</v>
      </c>
      <c r="D6" s="110">
        <v>5.5</v>
      </c>
      <c r="E6" s="140">
        <v>13</v>
      </c>
      <c r="F6" s="140">
        <v>23.5</v>
      </c>
      <c r="G6" s="140">
        <v>36.5</v>
      </c>
      <c r="H6" s="140">
        <v>49</v>
      </c>
      <c r="I6" s="140">
        <v>67</v>
      </c>
      <c r="J6" s="140">
        <v>87.5</v>
      </c>
      <c r="K6" s="140">
        <v>108</v>
      </c>
      <c r="L6" s="140">
        <v>129</v>
      </c>
      <c r="M6" s="140">
        <v>150</v>
      </c>
      <c r="N6" s="140">
        <v>253</v>
      </c>
      <c r="O6" s="140">
        <v>357</v>
      </c>
      <c r="P6" s="140">
        <v>449</v>
      </c>
      <c r="Q6" s="141">
        <v>539</v>
      </c>
      <c r="R6" s="129"/>
      <c r="AI6" s="129"/>
    </row>
    <row r="7" spans="2:35" x14ac:dyDescent="0.25">
      <c r="B7" s="110" t="s">
        <v>26</v>
      </c>
      <c r="C7" s="141" t="s">
        <v>24</v>
      </c>
      <c r="D7" s="110">
        <v>6.5</v>
      </c>
      <c r="E7" s="140">
        <v>15.5</v>
      </c>
      <c r="F7" s="140">
        <v>28</v>
      </c>
      <c r="G7" s="140">
        <v>45.5</v>
      </c>
      <c r="H7" s="140">
        <v>62.5</v>
      </c>
      <c r="I7" s="140">
        <v>84</v>
      </c>
      <c r="J7" s="140">
        <v>109</v>
      </c>
      <c r="K7" s="140">
        <v>134</v>
      </c>
      <c r="L7" s="140">
        <v>160</v>
      </c>
      <c r="M7" s="140">
        <v>189</v>
      </c>
      <c r="N7" s="140">
        <v>316</v>
      </c>
      <c r="O7" s="140">
        <v>445</v>
      </c>
      <c r="P7" s="140">
        <v>552</v>
      </c>
      <c r="Q7" s="141">
        <v>672</v>
      </c>
      <c r="R7" s="129"/>
      <c r="AI7" s="129"/>
    </row>
    <row r="8" spans="2:35" x14ac:dyDescent="0.25">
      <c r="B8" s="110" t="s">
        <v>27</v>
      </c>
      <c r="C8" s="141" t="s">
        <v>24</v>
      </c>
      <c r="D8" s="110">
        <v>9</v>
      </c>
      <c r="E8" s="140">
        <v>22</v>
      </c>
      <c r="F8" s="140">
        <v>39</v>
      </c>
      <c r="G8" s="140">
        <v>62</v>
      </c>
      <c r="H8" s="140">
        <v>87.5</v>
      </c>
      <c r="I8" s="140">
        <v>116</v>
      </c>
      <c r="J8" s="140">
        <v>149</v>
      </c>
      <c r="K8" s="140">
        <v>183</v>
      </c>
      <c r="L8" s="140">
        <v>220</v>
      </c>
      <c r="M8" s="140">
        <v>257</v>
      </c>
      <c r="N8" s="140">
        <v>430</v>
      </c>
      <c r="O8" s="140">
        <v>596</v>
      </c>
      <c r="P8" s="140">
        <v>750</v>
      </c>
      <c r="Q8" s="141">
        <v>898</v>
      </c>
      <c r="R8" s="129"/>
      <c r="AI8" s="129"/>
    </row>
    <row r="9" spans="2:35" x14ac:dyDescent="0.25">
      <c r="B9" s="110" t="s">
        <v>28</v>
      </c>
      <c r="C9" s="141" t="s">
        <v>24</v>
      </c>
      <c r="D9" s="110">
        <v>11.5</v>
      </c>
      <c r="E9" s="140">
        <v>27.5</v>
      </c>
      <c r="F9" s="140">
        <v>50.5</v>
      </c>
      <c r="G9" s="140">
        <v>79</v>
      </c>
      <c r="H9" s="140">
        <v>109</v>
      </c>
      <c r="I9" s="140">
        <v>144</v>
      </c>
      <c r="J9" s="140">
        <v>182</v>
      </c>
      <c r="K9" s="140">
        <v>222</v>
      </c>
      <c r="L9" s="140">
        <v>265</v>
      </c>
      <c r="M9" s="140">
        <v>311</v>
      </c>
      <c r="N9" s="140">
        <v>515</v>
      </c>
      <c r="O9" s="140">
        <v>709</v>
      </c>
      <c r="P9" s="140">
        <v>889</v>
      </c>
      <c r="Q9" s="141">
        <v>1066</v>
      </c>
      <c r="R9" s="129"/>
      <c r="AI9" s="129"/>
    </row>
    <row r="10" spans="2:35" x14ac:dyDescent="0.25">
      <c r="B10" s="110" t="s">
        <v>9</v>
      </c>
      <c r="C10" s="141" t="s">
        <v>24</v>
      </c>
      <c r="D10" s="110">
        <v>14.5</v>
      </c>
      <c r="E10" s="140">
        <v>33.5</v>
      </c>
      <c r="F10" s="140">
        <v>60.5</v>
      </c>
      <c r="G10" s="140">
        <v>93</v>
      </c>
      <c r="H10" s="140">
        <v>128</v>
      </c>
      <c r="I10" s="140">
        <v>168</v>
      </c>
      <c r="J10" s="140">
        <v>212</v>
      </c>
      <c r="K10" s="140">
        <v>259</v>
      </c>
      <c r="L10" s="140">
        <v>308</v>
      </c>
      <c r="M10" s="140">
        <v>359</v>
      </c>
      <c r="N10" s="140">
        <v>582</v>
      </c>
      <c r="O10" s="140">
        <v>802</v>
      </c>
      <c r="P10" s="140">
        <v>1007</v>
      </c>
      <c r="Q10" s="141">
        <v>1211</v>
      </c>
      <c r="R10" s="129"/>
      <c r="AI10" s="129"/>
    </row>
    <row r="11" spans="2:35" x14ac:dyDescent="0.25">
      <c r="B11" s="110" t="s">
        <v>29</v>
      </c>
      <c r="C11" s="141" t="s">
        <v>24</v>
      </c>
      <c r="D11" s="110">
        <v>20</v>
      </c>
      <c r="E11" s="140">
        <v>46</v>
      </c>
      <c r="F11" s="140">
        <v>81</v>
      </c>
      <c r="G11" s="140">
        <v>121</v>
      </c>
      <c r="H11" s="140">
        <v>165</v>
      </c>
      <c r="I11" s="140">
        <v>216</v>
      </c>
      <c r="J11" s="140">
        <v>270</v>
      </c>
      <c r="K11" s="140">
        <v>324</v>
      </c>
      <c r="L11" s="140">
        <v>383</v>
      </c>
      <c r="M11" s="140">
        <v>445</v>
      </c>
      <c r="N11" s="140">
        <v>706</v>
      </c>
      <c r="O11" s="140">
        <v>965</v>
      </c>
      <c r="P11" s="140">
        <v>1203</v>
      </c>
      <c r="Q11" s="141">
        <v>1459</v>
      </c>
      <c r="R11" s="129"/>
      <c r="AI11" s="129"/>
    </row>
    <row r="12" spans="2:35" x14ac:dyDescent="0.25">
      <c r="B12" s="110" t="s">
        <v>10</v>
      </c>
      <c r="C12" s="141" t="s">
        <v>24</v>
      </c>
      <c r="D12" s="110">
        <v>26.5</v>
      </c>
      <c r="E12" s="140">
        <v>61</v>
      </c>
      <c r="F12" s="140">
        <v>104</v>
      </c>
      <c r="G12" s="140">
        <v>152</v>
      </c>
      <c r="H12" s="140">
        <v>204</v>
      </c>
      <c r="I12" s="140">
        <v>261</v>
      </c>
      <c r="J12" s="140">
        <v>323</v>
      </c>
      <c r="K12" s="140">
        <v>386</v>
      </c>
      <c r="L12" s="140">
        <v>453</v>
      </c>
      <c r="M12" s="140">
        <v>524</v>
      </c>
      <c r="N12" s="140">
        <v>819</v>
      </c>
      <c r="O12" s="140">
        <v>1105</v>
      </c>
      <c r="P12" s="140">
        <v>1379</v>
      </c>
      <c r="Q12" s="141">
        <v>1662</v>
      </c>
      <c r="R12" s="129"/>
      <c r="AI12" s="129"/>
    </row>
    <row r="13" spans="2:35" x14ac:dyDescent="0.25">
      <c r="B13" s="110" t="s">
        <v>11</v>
      </c>
      <c r="C13" s="141" t="s">
        <v>24</v>
      </c>
      <c r="D13" s="110">
        <v>43</v>
      </c>
      <c r="E13" s="140">
        <v>92.5</v>
      </c>
      <c r="F13" s="140">
        <v>150</v>
      </c>
      <c r="G13" s="140">
        <v>213</v>
      </c>
      <c r="H13" s="140">
        <v>282</v>
      </c>
      <c r="I13" s="140">
        <v>351</v>
      </c>
      <c r="J13" s="140">
        <v>429</v>
      </c>
      <c r="K13" s="140">
        <v>501</v>
      </c>
      <c r="L13" s="140">
        <v>580</v>
      </c>
      <c r="M13" s="140">
        <v>661</v>
      </c>
      <c r="N13" s="140">
        <v>1002</v>
      </c>
      <c r="O13" s="140">
        <v>1337</v>
      </c>
      <c r="P13" s="140">
        <v>1662</v>
      </c>
      <c r="Q13" s="141">
        <v>1982</v>
      </c>
      <c r="R13" s="129"/>
      <c r="AI13" s="129"/>
    </row>
    <row r="14" spans="2:35" x14ac:dyDescent="0.25">
      <c r="B14" s="110" t="s">
        <v>12</v>
      </c>
      <c r="C14" s="141" t="s">
        <v>24</v>
      </c>
      <c r="D14" s="110">
        <v>59</v>
      </c>
      <c r="E14" s="140">
        <v>123</v>
      </c>
      <c r="F14" s="140">
        <v>196</v>
      </c>
      <c r="G14" s="140">
        <v>272</v>
      </c>
      <c r="H14" s="140">
        <v>352</v>
      </c>
      <c r="I14" s="140">
        <v>433</v>
      </c>
      <c r="J14" s="140">
        <v>518</v>
      </c>
      <c r="K14" s="140">
        <v>606</v>
      </c>
      <c r="L14" s="140">
        <v>694</v>
      </c>
      <c r="M14" s="140">
        <v>779</v>
      </c>
      <c r="N14" s="140">
        <v>1159</v>
      </c>
      <c r="O14" s="140">
        <v>1528</v>
      </c>
      <c r="P14" s="140">
        <v>1878</v>
      </c>
      <c r="Q14" s="141">
        <v>2228</v>
      </c>
      <c r="R14" s="129"/>
      <c r="AI14" s="129"/>
    </row>
    <row r="15" spans="2:35" x14ac:dyDescent="0.25">
      <c r="B15" s="110" t="s">
        <v>13</v>
      </c>
      <c r="C15" s="141" t="s">
        <v>24</v>
      </c>
      <c r="D15" s="110">
        <v>75.5</v>
      </c>
      <c r="E15" s="140">
        <v>155</v>
      </c>
      <c r="F15" s="140">
        <v>238</v>
      </c>
      <c r="G15" s="140">
        <v>327</v>
      </c>
      <c r="H15" s="140">
        <v>419</v>
      </c>
      <c r="I15" s="140">
        <v>510</v>
      </c>
      <c r="J15" s="140">
        <v>603</v>
      </c>
      <c r="K15" s="140">
        <v>698</v>
      </c>
      <c r="L15" s="140">
        <v>794</v>
      </c>
      <c r="M15" s="140">
        <v>888</v>
      </c>
      <c r="N15" s="140">
        <v>1297</v>
      </c>
      <c r="O15" s="140">
        <v>1699</v>
      </c>
      <c r="P15" s="140">
        <v>2073</v>
      </c>
      <c r="Q15" s="141">
        <v>2455</v>
      </c>
      <c r="R15" s="129"/>
      <c r="AI15" s="129"/>
    </row>
    <row r="16" spans="2:35" x14ac:dyDescent="0.25">
      <c r="B16" s="110" t="s">
        <v>15</v>
      </c>
      <c r="C16" s="141" t="s">
        <v>24</v>
      </c>
      <c r="D16" s="110">
        <v>105.5</v>
      </c>
      <c r="E16" s="140">
        <v>211</v>
      </c>
      <c r="F16" s="140">
        <v>319</v>
      </c>
      <c r="G16" s="140">
        <v>427</v>
      </c>
      <c r="H16" s="140">
        <v>535</v>
      </c>
      <c r="I16" s="140">
        <v>644</v>
      </c>
      <c r="J16" s="140">
        <v>752</v>
      </c>
      <c r="K16" s="140">
        <v>859</v>
      </c>
      <c r="L16" s="140">
        <v>969</v>
      </c>
      <c r="M16" s="140">
        <v>1079</v>
      </c>
      <c r="N16" s="140">
        <v>1549</v>
      </c>
      <c r="O16" s="140">
        <v>2004</v>
      </c>
      <c r="P16" s="140">
        <v>2416</v>
      </c>
      <c r="Q16" s="141">
        <v>2835</v>
      </c>
      <c r="R16" s="129"/>
      <c r="AI16" s="129"/>
    </row>
    <row r="17" spans="2:51" x14ac:dyDescent="0.25">
      <c r="B17" s="110" t="s">
        <v>18</v>
      </c>
      <c r="C17" s="141" t="s">
        <v>24</v>
      </c>
      <c r="D17" s="110">
        <v>140.5</v>
      </c>
      <c r="E17" s="140">
        <v>279</v>
      </c>
      <c r="F17" s="140">
        <v>416</v>
      </c>
      <c r="G17" s="140">
        <v>549</v>
      </c>
      <c r="H17" s="140">
        <v>679</v>
      </c>
      <c r="I17" s="140">
        <v>810</v>
      </c>
      <c r="J17" s="140">
        <v>939</v>
      </c>
      <c r="K17" s="140">
        <v>1064</v>
      </c>
      <c r="L17" s="140">
        <v>1188</v>
      </c>
      <c r="M17" s="140">
        <v>1322</v>
      </c>
      <c r="N17" s="140">
        <v>1880</v>
      </c>
      <c r="O17" s="140">
        <v>2404</v>
      </c>
      <c r="P17" s="140">
        <v>2887</v>
      </c>
      <c r="Q17" s="141">
        <v>3371</v>
      </c>
      <c r="R17" s="129"/>
      <c r="AI17" s="129"/>
    </row>
    <row r="18" spans="2:51" x14ac:dyDescent="0.25">
      <c r="B18" s="110" t="s">
        <v>19</v>
      </c>
      <c r="C18" s="141" t="s">
        <v>24</v>
      </c>
      <c r="D18" s="110">
        <v>173.5</v>
      </c>
      <c r="E18" s="140">
        <v>343</v>
      </c>
      <c r="F18" s="140">
        <v>511</v>
      </c>
      <c r="G18" s="140">
        <v>673</v>
      </c>
      <c r="H18" s="140">
        <v>832</v>
      </c>
      <c r="I18" s="140">
        <v>990</v>
      </c>
      <c r="J18" s="140">
        <v>1141</v>
      </c>
      <c r="K18" s="140">
        <v>1289</v>
      </c>
      <c r="L18" s="140">
        <v>1444</v>
      </c>
      <c r="M18" s="140">
        <v>1595</v>
      </c>
      <c r="N18" s="140">
        <v>2247</v>
      </c>
      <c r="O18" s="140">
        <v>2858</v>
      </c>
      <c r="P18" s="140">
        <v>3407</v>
      </c>
      <c r="Q18" s="141">
        <v>3946</v>
      </c>
      <c r="R18" s="129"/>
      <c r="AI18" s="129"/>
    </row>
    <row r="19" spans="2:51" x14ac:dyDescent="0.25">
      <c r="B19" s="110" t="s">
        <v>20</v>
      </c>
      <c r="C19" s="141" t="s">
        <v>24</v>
      </c>
      <c r="D19" s="110">
        <v>198</v>
      </c>
      <c r="E19" s="140">
        <v>392</v>
      </c>
      <c r="F19" s="140">
        <v>585</v>
      </c>
      <c r="G19" s="140">
        <v>766</v>
      </c>
      <c r="H19" s="140">
        <v>949</v>
      </c>
      <c r="I19" s="140">
        <v>1133</v>
      </c>
      <c r="J19" s="140">
        <v>1304</v>
      </c>
      <c r="K19" s="140">
        <v>1476</v>
      </c>
      <c r="L19" s="140">
        <v>1643</v>
      </c>
      <c r="M19" s="140">
        <v>1809</v>
      </c>
      <c r="N19" s="140">
        <v>2552</v>
      </c>
      <c r="O19" s="140">
        <v>3213</v>
      </c>
      <c r="P19" s="140">
        <v>3806</v>
      </c>
      <c r="Q19" s="141">
        <v>4377</v>
      </c>
      <c r="R19" s="129"/>
      <c r="AI19" s="129"/>
    </row>
    <row r="20" spans="2:51" x14ac:dyDescent="0.25">
      <c r="B20" s="110" t="s">
        <v>21</v>
      </c>
      <c r="C20" s="141" t="s">
        <v>24</v>
      </c>
      <c r="D20" s="110">
        <v>216</v>
      </c>
      <c r="E20" s="140">
        <v>429</v>
      </c>
      <c r="F20" s="140">
        <v>640</v>
      </c>
      <c r="G20" s="140">
        <v>843</v>
      </c>
      <c r="H20" s="140">
        <v>1041</v>
      </c>
      <c r="I20" s="140">
        <v>1237</v>
      </c>
      <c r="J20" s="140">
        <v>1422</v>
      </c>
      <c r="K20" s="140">
        <v>1602</v>
      </c>
      <c r="L20" s="140">
        <v>1787</v>
      </c>
      <c r="M20" s="140">
        <v>1966</v>
      </c>
      <c r="N20" s="140">
        <v>2787</v>
      </c>
      <c r="O20" s="140">
        <v>3491</v>
      </c>
      <c r="P20" s="140">
        <v>4118</v>
      </c>
      <c r="Q20" s="141">
        <v>4711</v>
      </c>
      <c r="R20" s="129"/>
      <c r="AI20" s="129"/>
    </row>
    <row r="21" spans="2:51" x14ac:dyDescent="0.25">
      <c r="B21" s="112" t="s">
        <v>22</v>
      </c>
      <c r="C21" s="144" t="s">
        <v>24</v>
      </c>
      <c r="D21" s="112">
        <v>229.5</v>
      </c>
      <c r="E21" s="145">
        <v>458</v>
      </c>
      <c r="F21" s="145">
        <v>683</v>
      </c>
      <c r="G21" s="145">
        <v>901</v>
      </c>
      <c r="H21" s="145">
        <v>1118</v>
      </c>
      <c r="I21" s="145">
        <v>1325</v>
      </c>
      <c r="J21" s="145">
        <v>1519</v>
      </c>
      <c r="K21" s="145">
        <v>1702</v>
      </c>
      <c r="L21" s="145">
        <v>1882</v>
      </c>
      <c r="M21" s="145">
        <v>2067</v>
      </c>
      <c r="N21" s="145">
        <v>2930</v>
      </c>
      <c r="O21" s="145">
        <v>3677</v>
      </c>
      <c r="P21" s="145">
        <v>4335</v>
      </c>
      <c r="Q21" s="144">
        <v>4938</v>
      </c>
      <c r="R21" s="129"/>
      <c r="AI21" s="129"/>
    </row>
    <row r="22" spans="2:51" x14ac:dyDescent="0.25">
      <c r="B22" s="140"/>
      <c r="C22" s="140"/>
      <c r="D22" s="140"/>
      <c r="E22" s="140"/>
      <c r="F22" s="140"/>
      <c r="G22" s="140"/>
      <c r="H22" s="140"/>
      <c r="I22" s="140"/>
      <c r="J22" s="140"/>
      <c r="K22" s="140"/>
      <c r="L22" s="140"/>
      <c r="M22" s="140"/>
      <c r="N22" s="140"/>
      <c r="O22" s="140"/>
      <c r="P22" s="140"/>
      <c r="Q22" s="140"/>
      <c r="R22" s="129"/>
      <c r="S22" s="140"/>
      <c r="T22" s="140"/>
      <c r="U22" s="140"/>
      <c r="V22" s="140"/>
      <c r="W22" s="140"/>
      <c r="X22" s="140"/>
      <c r="Y22" s="140"/>
      <c r="Z22" s="140"/>
      <c r="AA22" s="140"/>
      <c r="AB22" s="140"/>
      <c r="AC22" s="140"/>
      <c r="AD22" s="140"/>
      <c r="AE22" s="140"/>
      <c r="AF22" s="140"/>
      <c r="AG22" s="140"/>
      <c r="AH22" s="140"/>
      <c r="AI22" s="129"/>
      <c r="AJ22" s="140"/>
      <c r="AK22" s="140"/>
      <c r="AL22" s="88"/>
      <c r="AM22" s="88"/>
      <c r="AN22" s="88"/>
      <c r="AO22" s="88"/>
      <c r="AP22" s="88"/>
      <c r="AQ22" s="88"/>
      <c r="AR22" s="88"/>
      <c r="AS22" s="88"/>
      <c r="AT22" s="88"/>
      <c r="AU22" s="88"/>
      <c r="AV22" s="88"/>
      <c r="AW22" s="88"/>
      <c r="AX22" s="88"/>
      <c r="AY22" s="88"/>
    </row>
    <row r="23" spans="2:51" ht="13" x14ac:dyDescent="0.3">
      <c r="B23" s="128">
        <v>0.67361111111111116</v>
      </c>
      <c r="C23" s="149">
        <v>43769</v>
      </c>
      <c r="D23" s="129" t="s">
        <v>0</v>
      </c>
      <c r="E23" s="129" t="s">
        <v>1</v>
      </c>
      <c r="F23" s="129" t="s">
        <v>334</v>
      </c>
      <c r="G23" s="140"/>
      <c r="H23" s="140"/>
      <c r="I23" s="140"/>
      <c r="J23" s="140"/>
      <c r="K23" s="140"/>
      <c r="L23" s="140"/>
      <c r="M23" s="140"/>
      <c r="N23" s="140"/>
      <c r="O23" s="140"/>
      <c r="P23" s="140"/>
      <c r="Q23" s="140"/>
      <c r="R23" s="129"/>
      <c r="AI23" s="129"/>
    </row>
    <row r="24" spans="2:51" ht="13" x14ac:dyDescent="0.25">
      <c r="B24" s="150" t="s">
        <v>2</v>
      </c>
      <c r="C24" s="150" t="s">
        <v>3</v>
      </c>
      <c r="D24" s="150" t="s">
        <v>4</v>
      </c>
      <c r="E24" s="150" t="s">
        <v>5</v>
      </c>
      <c r="F24" s="150"/>
      <c r="G24" s="150" t="s">
        <v>335</v>
      </c>
      <c r="H24" s="150" t="s">
        <v>336</v>
      </c>
      <c r="I24" s="150" t="s">
        <v>300</v>
      </c>
      <c r="J24" s="150" t="s">
        <v>301</v>
      </c>
      <c r="K24" s="150" t="s">
        <v>317</v>
      </c>
      <c r="L24" s="150" t="s">
        <v>318</v>
      </c>
      <c r="M24" s="140"/>
      <c r="N24" s="140"/>
      <c r="O24" s="140"/>
      <c r="P24" s="140"/>
      <c r="Q24" s="140"/>
      <c r="R24" s="129"/>
      <c r="AI24" s="129"/>
    </row>
    <row r="25" spans="2:51" x14ac:dyDescent="0.25">
      <c r="B25" s="129"/>
      <c r="C25" s="129"/>
      <c r="D25" s="136" t="s">
        <v>9</v>
      </c>
      <c r="E25" s="137" t="s">
        <v>10</v>
      </c>
      <c r="F25" s="137" t="s">
        <v>11</v>
      </c>
      <c r="G25" s="137" t="s">
        <v>12</v>
      </c>
      <c r="H25" s="137" t="s">
        <v>13</v>
      </c>
      <c r="I25" s="137" t="s">
        <v>14</v>
      </c>
      <c r="J25" s="137" t="s">
        <v>15</v>
      </c>
      <c r="K25" s="137" t="s">
        <v>16</v>
      </c>
      <c r="L25" s="137" t="s">
        <v>17</v>
      </c>
      <c r="M25" s="137" t="s">
        <v>18</v>
      </c>
      <c r="N25" s="137" t="s">
        <v>19</v>
      </c>
      <c r="O25" s="137" t="s">
        <v>20</v>
      </c>
      <c r="P25" s="137" t="s">
        <v>21</v>
      </c>
      <c r="Q25" s="138" t="s">
        <v>22</v>
      </c>
      <c r="R25" s="129"/>
      <c r="AI25" s="129"/>
    </row>
    <row r="26" spans="2:51" x14ac:dyDescent="0.25">
      <c r="B26" s="108" t="s">
        <v>23</v>
      </c>
      <c r="C26" s="139" t="s">
        <v>24</v>
      </c>
      <c r="D26" s="108">
        <v>3.5</v>
      </c>
      <c r="E26" s="135">
        <v>9</v>
      </c>
      <c r="F26" s="135">
        <v>16</v>
      </c>
      <c r="G26" s="135">
        <v>25.5</v>
      </c>
      <c r="H26" s="135">
        <v>35.5</v>
      </c>
      <c r="I26" s="135">
        <v>47.5</v>
      </c>
      <c r="J26" s="135">
        <v>60.5</v>
      </c>
      <c r="K26" s="135">
        <v>74</v>
      </c>
      <c r="L26" s="135">
        <v>88.5</v>
      </c>
      <c r="M26" s="135">
        <v>103</v>
      </c>
      <c r="N26" s="135">
        <v>176</v>
      </c>
      <c r="O26" s="135">
        <v>245</v>
      </c>
      <c r="P26" s="135">
        <v>308</v>
      </c>
      <c r="Q26" s="139">
        <v>370</v>
      </c>
      <c r="R26" s="129"/>
      <c r="AI26" s="129"/>
    </row>
    <row r="27" spans="2:51" x14ac:dyDescent="0.25">
      <c r="B27" s="110" t="s">
        <v>25</v>
      </c>
      <c r="C27" s="141" t="s">
        <v>24</v>
      </c>
      <c r="D27" s="110">
        <v>5.5</v>
      </c>
      <c r="E27" s="140">
        <v>13</v>
      </c>
      <c r="F27" s="140">
        <v>23.5</v>
      </c>
      <c r="G27" s="140">
        <v>36.5</v>
      </c>
      <c r="H27" s="140">
        <v>49</v>
      </c>
      <c r="I27" s="140">
        <v>67</v>
      </c>
      <c r="J27" s="140">
        <v>87.5</v>
      </c>
      <c r="K27" s="140">
        <v>107</v>
      </c>
      <c r="L27" s="140">
        <v>129</v>
      </c>
      <c r="M27" s="140">
        <v>150</v>
      </c>
      <c r="N27" s="140">
        <v>253</v>
      </c>
      <c r="O27" s="140">
        <v>358</v>
      </c>
      <c r="P27" s="140">
        <v>449</v>
      </c>
      <c r="Q27" s="141">
        <v>539</v>
      </c>
      <c r="R27" s="129"/>
      <c r="AI27" s="129"/>
    </row>
    <row r="28" spans="2:51" x14ac:dyDescent="0.25">
      <c r="B28" s="110" t="s">
        <v>26</v>
      </c>
      <c r="C28" s="141" t="s">
        <v>24</v>
      </c>
      <c r="D28" s="110">
        <v>6.5</v>
      </c>
      <c r="E28" s="140">
        <v>15.5</v>
      </c>
      <c r="F28" s="140">
        <v>28</v>
      </c>
      <c r="G28" s="140">
        <v>45</v>
      </c>
      <c r="H28" s="140">
        <v>63</v>
      </c>
      <c r="I28" s="140">
        <v>84</v>
      </c>
      <c r="J28" s="140">
        <v>109</v>
      </c>
      <c r="K28" s="140">
        <v>134</v>
      </c>
      <c r="L28" s="140">
        <v>161</v>
      </c>
      <c r="M28" s="140">
        <v>189</v>
      </c>
      <c r="N28" s="140">
        <v>317</v>
      </c>
      <c r="O28" s="140">
        <v>446</v>
      </c>
      <c r="P28" s="140">
        <v>553</v>
      </c>
      <c r="Q28" s="141">
        <v>672</v>
      </c>
      <c r="R28" s="129"/>
      <c r="AI28" s="129"/>
    </row>
    <row r="29" spans="2:51" x14ac:dyDescent="0.25">
      <c r="B29" s="110" t="s">
        <v>27</v>
      </c>
      <c r="C29" s="141" t="s">
        <v>24</v>
      </c>
      <c r="D29" s="110">
        <v>9</v>
      </c>
      <c r="E29" s="140">
        <v>22</v>
      </c>
      <c r="F29" s="140">
        <v>39</v>
      </c>
      <c r="G29" s="140">
        <v>62</v>
      </c>
      <c r="H29" s="140">
        <v>87.5</v>
      </c>
      <c r="I29" s="140">
        <v>116</v>
      </c>
      <c r="J29" s="140">
        <v>150</v>
      </c>
      <c r="K29" s="140">
        <v>184</v>
      </c>
      <c r="L29" s="140">
        <v>221</v>
      </c>
      <c r="M29" s="140">
        <v>258</v>
      </c>
      <c r="N29" s="140">
        <v>431</v>
      </c>
      <c r="O29" s="140">
        <v>597</v>
      </c>
      <c r="P29" s="140">
        <v>751</v>
      </c>
      <c r="Q29" s="141">
        <v>900</v>
      </c>
      <c r="R29" s="129"/>
      <c r="AI29" s="129"/>
    </row>
    <row r="30" spans="2:51" x14ac:dyDescent="0.25">
      <c r="B30" s="110" t="s">
        <v>28</v>
      </c>
      <c r="C30" s="141" t="s">
        <v>24</v>
      </c>
      <c r="D30" s="110">
        <v>11.5</v>
      </c>
      <c r="E30" s="140">
        <v>27.5</v>
      </c>
      <c r="F30" s="140">
        <v>50.5</v>
      </c>
      <c r="G30" s="140">
        <v>79.5</v>
      </c>
      <c r="H30" s="140">
        <v>109</v>
      </c>
      <c r="I30" s="140">
        <v>144</v>
      </c>
      <c r="J30" s="140">
        <v>183</v>
      </c>
      <c r="K30" s="140">
        <v>223</v>
      </c>
      <c r="L30" s="140">
        <v>266</v>
      </c>
      <c r="M30" s="140">
        <v>312</v>
      </c>
      <c r="N30" s="140">
        <v>517</v>
      </c>
      <c r="O30" s="140">
        <v>711</v>
      </c>
      <c r="P30" s="140">
        <v>892</v>
      </c>
      <c r="Q30" s="141">
        <v>1070</v>
      </c>
      <c r="R30" s="129"/>
      <c r="AI30" s="129"/>
    </row>
    <row r="31" spans="2:51" x14ac:dyDescent="0.25">
      <c r="B31" s="110" t="s">
        <v>9</v>
      </c>
      <c r="C31" s="141" t="s">
        <v>24</v>
      </c>
      <c r="D31" s="110">
        <v>14.5</v>
      </c>
      <c r="E31" s="140">
        <v>33.5</v>
      </c>
      <c r="F31" s="140">
        <v>60.5</v>
      </c>
      <c r="G31" s="140">
        <v>93.5</v>
      </c>
      <c r="H31" s="140">
        <v>129</v>
      </c>
      <c r="I31" s="140">
        <v>169</v>
      </c>
      <c r="J31" s="140">
        <v>214</v>
      </c>
      <c r="K31" s="140">
        <v>261</v>
      </c>
      <c r="L31" s="140">
        <v>309</v>
      </c>
      <c r="M31" s="140">
        <v>360</v>
      </c>
      <c r="N31" s="140">
        <v>585</v>
      </c>
      <c r="O31" s="140">
        <v>806</v>
      </c>
      <c r="P31" s="140">
        <v>1011</v>
      </c>
      <c r="Q31" s="141">
        <v>1217</v>
      </c>
      <c r="R31" s="129"/>
      <c r="AI31" s="129"/>
    </row>
    <row r="32" spans="2:51" x14ac:dyDescent="0.25">
      <c r="B32" s="110" t="s">
        <v>29</v>
      </c>
      <c r="C32" s="141" t="s">
        <v>24</v>
      </c>
      <c r="D32" s="110">
        <v>20</v>
      </c>
      <c r="E32" s="140">
        <v>46</v>
      </c>
      <c r="F32" s="140">
        <v>81.5</v>
      </c>
      <c r="G32" s="140">
        <v>122</v>
      </c>
      <c r="H32" s="140">
        <v>166</v>
      </c>
      <c r="I32" s="140">
        <v>217</v>
      </c>
      <c r="J32" s="140">
        <v>272</v>
      </c>
      <c r="K32" s="140">
        <v>327</v>
      </c>
      <c r="L32" s="140">
        <v>386</v>
      </c>
      <c r="M32" s="140">
        <v>449</v>
      </c>
      <c r="N32" s="140">
        <v>711</v>
      </c>
      <c r="O32" s="140">
        <v>972</v>
      </c>
      <c r="P32" s="140">
        <v>1212</v>
      </c>
      <c r="Q32" s="141">
        <v>1471</v>
      </c>
      <c r="R32" s="129"/>
      <c r="AI32" s="129"/>
    </row>
    <row r="33" spans="2:51" x14ac:dyDescent="0.25">
      <c r="B33" s="110" t="s">
        <v>10</v>
      </c>
      <c r="C33" s="141" t="s">
        <v>24</v>
      </c>
      <c r="D33" s="110">
        <v>26.5</v>
      </c>
      <c r="E33" s="140">
        <v>61</v>
      </c>
      <c r="F33" s="140">
        <v>106</v>
      </c>
      <c r="G33" s="140">
        <v>154</v>
      </c>
      <c r="H33" s="140">
        <v>207</v>
      </c>
      <c r="I33" s="140">
        <v>264</v>
      </c>
      <c r="J33" s="140">
        <v>326</v>
      </c>
      <c r="K33" s="140">
        <v>390</v>
      </c>
      <c r="L33" s="140">
        <v>457</v>
      </c>
      <c r="M33" s="140">
        <v>529</v>
      </c>
      <c r="N33" s="140">
        <v>828</v>
      </c>
      <c r="O33" s="140">
        <v>1116</v>
      </c>
      <c r="P33" s="140">
        <v>1393</v>
      </c>
      <c r="Q33" s="141">
        <v>1679</v>
      </c>
      <c r="R33" s="129"/>
      <c r="AI33" s="129"/>
    </row>
    <row r="34" spans="2:51" x14ac:dyDescent="0.25">
      <c r="B34" s="110" t="s">
        <v>11</v>
      </c>
      <c r="C34" s="141" t="s">
        <v>24</v>
      </c>
      <c r="D34" s="110">
        <v>43.5</v>
      </c>
      <c r="E34" s="140">
        <v>94</v>
      </c>
      <c r="F34" s="140">
        <v>153</v>
      </c>
      <c r="G34" s="140">
        <v>216</v>
      </c>
      <c r="H34" s="140">
        <v>285</v>
      </c>
      <c r="I34" s="140">
        <v>357</v>
      </c>
      <c r="J34" s="140">
        <v>435</v>
      </c>
      <c r="K34" s="140">
        <v>509</v>
      </c>
      <c r="L34" s="140">
        <v>589</v>
      </c>
      <c r="M34" s="140">
        <v>671</v>
      </c>
      <c r="N34" s="140">
        <v>1018</v>
      </c>
      <c r="O34" s="140">
        <v>1357</v>
      </c>
      <c r="P34" s="140">
        <v>1688</v>
      </c>
      <c r="Q34" s="141">
        <v>2011</v>
      </c>
      <c r="R34" s="129"/>
      <c r="AI34" s="129"/>
    </row>
    <row r="35" spans="2:51" x14ac:dyDescent="0.25">
      <c r="B35" s="110" t="s">
        <v>12</v>
      </c>
      <c r="C35" s="141" t="s">
        <v>24</v>
      </c>
      <c r="D35" s="110">
        <v>60</v>
      </c>
      <c r="E35" s="140">
        <v>125</v>
      </c>
      <c r="F35" s="140">
        <v>200</v>
      </c>
      <c r="G35" s="140">
        <v>277</v>
      </c>
      <c r="H35" s="140">
        <v>359</v>
      </c>
      <c r="I35" s="140">
        <v>441</v>
      </c>
      <c r="J35" s="140">
        <v>528</v>
      </c>
      <c r="K35" s="140">
        <v>618</v>
      </c>
      <c r="L35" s="140">
        <v>708</v>
      </c>
      <c r="M35" s="140">
        <v>794</v>
      </c>
      <c r="N35" s="140">
        <v>1181</v>
      </c>
      <c r="O35" s="140">
        <v>1557</v>
      </c>
      <c r="P35" s="140">
        <v>1914</v>
      </c>
      <c r="Q35" s="141">
        <v>2271</v>
      </c>
      <c r="R35" s="129"/>
      <c r="AI35" s="129"/>
    </row>
    <row r="36" spans="2:51" x14ac:dyDescent="0.25">
      <c r="B36" s="110" t="s">
        <v>13</v>
      </c>
      <c r="C36" s="141" t="s">
        <v>24</v>
      </c>
      <c r="D36" s="110">
        <v>77</v>
      </c>
      <c r="E36" s="140">
        <v>158</v>
      </c>
      <c r="F36" s="140">
        <v>244</v>
      </c>
      <c r="G36" s="140">
        <v>334</v>
      </c>
      <c r="H36" s="140">
        <v>428</v>
      </c>
      <c r="I36" s="140">
        <v>521</v>
      </c>
      <c r="J36" s="140">
        <v>616</v>
      </c>
      <c r="K36" s="140">
        <v>713</v>
      </c>
      <c r="L36" s="140">
        <v>811</v>
      </c>
      <c r="M36" s="140">
        <v>908</v>
      </c>
      <c r="N36" s="140">
        <v>1326</v>
      </c>
      <c r="O36" s="140">
        <v>1737</v>
      </c>
      <c r="P36" s="140">
        <v>2119</v>
      </c>
      <c r="Q36" s="141">
        <v>2509</v>
      </c>
      <c r="R36" s="129"/>
      <c r="AI36" s="129"/>
    </row>
    <row r="37" spans="2:51" x14ac:dyDescent="0.25">
      <c r="B37" s="110" t="s">
        <v>15</v>
      </c>
      <c r="C37" s="141" t="s">
        <v>24</v>
      </c>
      <c r="D37" s="110">
        <v>108</v>
      </c>
      <c r="E37" s="140">
        <v>217</v>
      </c>
      <c r="F37" s="140">
        <v>426</v>
      </c>
      <c r="G37" s="140">
        <v>437</v>
      </c>
      <c r="H37" s="140">
        <v>548</v>
      </c>
      <c r="I37" s="140">
        <v>659</v>
      </c>
      <c r="J37" s="140">
        <v>769</v>
      </c>
      <c r="K37" s="140">
        <v>879</v>
      </c>
      <c r="L37" s="140">
        <v>991</v>
      </c>
      <c r="M37" s="140">
        <v>1105</v>
      </c>
      <c r="N37" s="140">
        <v>1586</v>
      </c>
      <c r="O37" s="140">
        <v>2051</v>
      </c>
      <c r="P37" s="140">
        <v>2474</v>
      </c>
      <c r="Q37" s="141">
        <v>2901</v>
      </c>
      <c r="R37" s="129"/>
      <c r="AI37" s="129"/>
    </row>
    <row r="38" spans="2:51" x14ac:dyDescent="0.25">
      <c r="B38" s="110" t="s">
        <v>18</v>
      </c>
      <c r="C38" s="141" t="s">
        <v>24</v>
      </c>
      <c r="D38" s="110">
        <v>143</v>
      </c>
      <c r="E38" s="140">
        <v>284</v>
      </c>
      <c r="F38" s="140">
        <v>422</v>
      </c>
      <c r="G38" s="140">
        <v>557</v>
      </c>
      <c r="H38" s="140">
        <v>690</v>
      </c>
      <c r="I38" s="140">
        <v>822</v>
      </c>
      <c r="J38" s="140">
        <v>953</v>
      </c>
      <c r="K38" s="140">
        <v>1080</v>
      </c>
      <c r="L38" s="140">
        <v>1206</v>
      </c>
      <c r="M38" s="140">
        <v>1342</v>
      </c>
      <c r="N38" s="140">
        <v>1909</v>
      </c>
      <c r="O38" s="140">
        <v>2441</v>
      </c>
      <c r="P38" s="140">
        <v>2931</v>
      </c>
      <c r="Q38" s="141">
        <v>3422</v>
      </c>
      <c r="R38" s="129"/>
      <c r="AI38" s="129"/>
    </row>
    <row r="39" spans="2:51" x14ac:dyDescent="0.25">
      <c r="B39" s="110" t="s">
        <v>19</v>
      </c>
      <c r="C39" s="141" t="s">
        <v>24</v>
      </c>
      <c r="D39" s="110">
        <v>170</v>
      </c>
      <c r="E39" s="140">
        <v>338</v>
      </c>
      <c r="F39" s="140">
        <v>502</v>
      </c>
      <c r="G39" s="140">
        <v>662</v>
      </c>
      <c r="H39" s="140">
        <v>818</v>
      </c>
      <c r="I39" s="140">
        <v>973</v>
      </c>
      <c r="J39" s="140">
        <v>1121</v>
      </c>
      <c r="K39" s="140">
        <v>1267</v>
      </c>
      <c r="L39" s="140">
        <v>1419</v>
      </c>
      <c r="M39" s="140">
        <v>1567</v>
      </c>
      <c r="N39" s="140">
        <v>2209</v>
      </c>
      <c r="O39" s="140">
        <v>2808</v>
      </c>
      <c r="P39" s="140">
        <v>3349</v>
      </c>
      <c r="Q39" s="141">
        <v>3878</v>
      </c>
      <c r="R39" s="129"/>
      <c r="AI39" s="129"/>
    </row>
    <row r="40" spans="2:51" x14ac:dyDescent="0.25">
      <c r="B40" s="110" t="s">
        <v>20</v>
      </c>
      <c r="C40" s="141" t="s">
        <v>24</v>
      </c>
      <c r="D40" s="110">
        <v>187.5</v>
      </c>
      <c r="E40" s="140">
        <v>371</v>
      </c>
      <c r="F40" s="140">
        <v>555</v>
      </c>
      <c r="G40" s="140">
        <v>728</v>
      </c>
      <c r="H40" s="140">
        <v>901</v>
      </c>
      <c r="I40" s="140">
        <v>1076</v>
      </c>
      <c r="J40" s="140">
        <v>1238</v>
      </c>
      <c r="K40" s="140">
        <v>1401</v>
      </c>
      <c r="L40" s="140">
        <v>1559</v>
      </c>
      <c r="M40" s="140">
        <v>1717</v>
      </c>
      <c r="N40" s="140">
        <v>2422</v>
      </c>
      <c r="O40" s="140">
        <v>3050</v>
      </c>
      <c r="P40" s="140">
        <v>3613</v>
      </c>
      <c r="Q40" s="141">
        <v>4154</v>
      </c>
      <c r="S40" s="64"/>
      <c r="T40" s="64"/>
      <c r="U40" s="64"/>
      <c r="V40" s="64"/>
      <c r="W40" s="64"/>
      <c r="X40" s="64"/>
      <c r="Y40" s="64"/>
      <c r="Z40" s="64"/>
      <c r="AA40" s="64"/>
      <c r="AB40" s="64"/>
      <c r="AC40" s="64"/>
      <c r="AD40" s="64"/>
      <c r="AE40" s="64"/>
      <c r="AF40" s="64"/>
      <c r="AG40" s="64"/>
      <c r="AH40" s="64"/>
      <c r="AJ40" s="64"/>
      <c r="AK40" s="64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3"/>
      <c r="AW40" s="3"/>
      <c r="AX40" s="3"/>
      <c r="AY40" s="3"/>
    </row>
    <row r="41" spans="2:51" x14ac:dyDescent="0.25">
      <c r="B41" s="110" t="s">
        <v>21</v>
      </c>
      <c r="C41" s="141" t="s">
        <v>24</v>
      </c>
      <c r="D41" s="110">
        <v>199.5</v>
      </c>
      <c r="E41" s="140">
        <v>397</v>
      </c>
      <c r="F41" s="140">
        <v>592</v>
      </c>
      <c r="G41" s="140">
        <v>779</v>
      </c>
      <c r="H41" s="140">
        <v>964</v>
      </c>
      <c r="I41" s="140">
        <v>1144</v>
      </c>
      <c r="J41" s="140">
        <v>1316</v>
      </c>
      <c r="K41" s="140">
        <v>1482</v>
      </c>
      <c r="L41" s="140">
        <v>1653</v>
      </c>
      <c r="M41" s="140">
        <v>1818</v>
      </c>
      <c r="N41" s="140">
        <v>2578</v>
      </c>
      <c r="O41" s="140">
        <v>3229</v>
      </c>
      <c r="P41" s="140">
        <v>3810</v>
      </c>
      <c r="Q41" s="141">
        <v>4358</v>
      </c>
    </row>
    <row r="42" spans="2:51" x14ac:dyDescent="0.25">
      <c r="B42" s="112" t="s">
        <v>22</v>
      </c>
      <c r="C42" s="144" t="s">
        <v>24</v>
      </c>
      <c r="D42" s="112">
        <v>208.5</v>
      </c>
      <c r="E42" s="145">
        <v>416</v>
      </c>
      <c r="F42" s="145">
        <v>621</v>
      </c>
      <c r="G42" s="145">
        <v>820</v>
      </c>
      <c r="H42" s="145">
        <v>1017</v>
      </c>
      <c r="I42" s="145">
        <v>1205</v>
      </c>
      <c r="J42" s="145">
        <v>1381</v>
      </c>
      <c r="K42" s="145">
        <v>1547</v>
      </c>
      <c r="L42" s="145">
        <v>1712</v>
      </c>
      <c r="M42" s="145">
        <v>1880</v>
      </c>
      <c r="N42" s="145">
        <v>2665</v>
      </c>
      <c r="O42" s="145">
        <v>3344</v>
      </c>
      <c r="P42" s="145">
        <v>3943</v>
      </c>
      <c r="Q42" s="144">
        <v>4491</v>
      </c>
    </row>
    <row r="44" spans="2:51" ht="13" x14ac:dyDescent="0.3">
      <c r="B44" s="152">
        <v>0.67361111111111116</v>
      </c>
      <c r="C44" s="153">
        <v>43769</v>
      </c>
      <c r="D44" s="88" t="s">
        <v>0</v>
      </c>
      <c r="E44" s="88" t="s">
        <v>1</v>
      </c>
      <c r="F44" s="88" t="s">
        <v>319</v>
      </c>
      <c r="G44" s="88"/>
      <c r="H44" s="88"/>
      <c r="I44" s="88"/>
      <c r="J44" s="88"/>
      <c r="K44" s="88"/>
      <c r="L44" s="88"/>
      <c r="M44" s="88"/>
      <c r="N44" s="88"/>
      <c r="O44" s="88"/>
      <c r="P44" s="88"/>
      <c r="Q44" s="88"/>
    </row>
    <row r="45" spans="2:51" ht="13" x14ac:dyDescent="0.3">
      <c r="B45" s="151" t="s">
        <v>2</v>
      </c>
      <c r="C45" s="151" t="s">
        <v>3</v>
      </c>
      <c r="D45" s="151" t="s">
        <v>4</v>
      </c>
      <c r="E45" s="151" t="s">
        <v>5</v>
      </c>
      <c r="F45" s="151"/>
      <c r="G45" s="151" t="s">
        <v>320</v>
      </c>
      <c r="H45" s="151" t="s">
        <v>316</v>
      </c>
      <c r="I45" s="151" t="s">
        <v>7</v>
      </c>
      <c r="J45" s="88"/>
      <c r="K45" s="88"/>
      <c r="L45" s="88"/>
      <c r="M45" s="88"/>
      <c r="N45" s="88"/>
      <c r="O45" s="88"/>
      <c r="P45" s="88"/>
      <c r="Q45" s="88"/>
    </row>
    <row r="46" spans="2:51" x14ac:dyDescent="0.25">
      <c r="B46" s="145"/>
      <c r="C46" s="144"/>
      <c r="D46" s="136" t="s">
        <v>9</v>
      </c>
      <c r="E46" s="137" t="s">
        <v>10</v>
      </c>
      <c r="F46" s="137" t="s">
        <v>11</v>
      </c>
      <c r="G46" s="137" t="s">
        <v>12</v>
      </c>
      <c r="H46" s="137" t="s">
        <v>13</v>
      </c>
      <c r="I46" s="137" t="s">
        <v>14</v>
      </c>
      <c r="J46" s="137" t="s">
        <v>15</v>
      </c>
      <c r="K46" s="137" t="s">
        <v>16</v>
      </c>
      <c r="L46" s="137" t="s">
        <v>17</v>
      </c>
      <c r="M46" s="137" t="s">
        <v>18</v>
      </c>
      <c r="N46" s="137" t="s">
        <v>19</v>
      </c>
      <c r="O46" s="137" t="s">
        <v>20</v>
      </c>
      <c r="P46" s="137" t="s">
        <v>21</v>
      </c>
      <c r="Q46" s="138" t="s">
        <v>22</v>
      </c>
    </row>
    <row r="47" spans="2:51" x14ac:dyDescent="0.25">
      <c r="B47" s="108" t="s">
        <v>23</v>
      </c>
      <c r="C47" s="139" t="s">
        <v>24</v>
      </c>
      <c r="D47" s="108">
        <v>6</v>
      </c>
      <c r="E47" s="135">
        <v>12.1</v>
      </c>
      <c r="F47" s="135">
        <v>14.2</v>
      </c>
      <c r="G47" s="135">
        <v>16.600000000000001</v>
      </c>
      <c r="H47" s="135">
        <v>18</v>
      </c>
      <c r="I47" s="135">
        <v>20.6</v>
      </c>
      <c r="J47" s="135">
        <v>23.2</v>
      </c>
      <c r="K47" s="135">
        <v>25.4</v>
      </c>
      <c r="L47" s="135">
        <v>27.7</v>
      </c>
      <c r="M47" s="135">
        <v>30</v>
      </c>
      <c r="N47" s="135">
        <v>29.9</v>
      </c>
      <c r="O47" s="135">
        <v>29.9</v>
      </c>
      <c r="P47" s="135">
        <v>29.9</v>
      </c>
      <c r="Q47" s="139">
        <v>30.2</v>
      </c>
    </row>
    <row r="48" spans="2:51" x14ac:dyDescent="0.25">
      <c r="B48" s="110" t="s">
        <v>25</v>
      </c>
      <c r="C48" s="141" t="s">
        <v>24</v>
      </c>
      <c r="D48" s="110">
        <v>6.4</v>
      </c>
      <c r="E48" s="140">
        <v>12.3</v>
      </c>
      <c r="F48" s="140">
        <v>14.3</v>
      </c>
      <c r="G48" s="140">
        <v>16.2</v>
      </c>
      <c r="H48" s="140">
        <v>17.100000000000001</v>
      </c>
      <c r="I48" s="140">
        <v>20</v>
      </c>
      <c r="J48" s="140">
        <v>23</v>
      </c>
      <c r="K48" s="140">
        <v>25.3</v>
      </c>
      <c r="L48" s="140">
        <v>27.7</v>
      </c>
      <c r="M48" s="140">
        <v>29.9</v>
      </c>
      <c r="N48" s="140">
        <v>30</v>
      </c>
      <c r="O48" s="140">
        <v>30</v>
      </c>
      <c r="P48" s="140">
        <v>30</v>
      </c>
      <c r="Q48" s="141">
        <v>20.399999999999999</v>
      </c>
    </row>
    <row r="49" spans="2:17" x14ac:dyDescent="0.25">
      <c r="B49" s="110" t="s">
        <v>26</v>
      </c>
      <c r="C49" s="141" t="s">
        <v>24</v>
      </c>
      <c r="D49" s="110">
        <v>6.1</v>
      </c>
      <c r="E49" s="140">
        <v>11.7</v>
      </c>
      <c r="F49" s="140">
        <v>13.9</v>
      </c>
      <c r="G49" s="140">
        <v>16.399999999999999</v>
      </c>
      <c r="H49" s="140">
        <v>17.7</v>
      </c>
      <c r="I49" s="140">
        <v>20.3</v>
      </c>
      <c r="J49" s="140">
        <v>23.2</v>
      </c>
      <c r="K49" s="140">
        <v>25.7</v>
      </c>
      <c r="L49" s="140">
        <v>28</v>
      </c>
      <c r="M49" s="140">
        <v>30.5</v>
      </c>
      <c r="N49" s="140">
        <v>30.4</v>
      </c>
      <c r="O49" s="140">
        <v>30.4</v>
      </c>
      <c r="P49" s="140">
        <v>30</v>
      </c>
      <c r="Q49" s="141">
        <v>30.8</v>
      </c>
    </row>
    <row r="50" spans="2:17" x14ac:dyDescent="0.25">
      <c r="B50" s="110" t="s">
        <v>27</v>
      </c>
      <c r="C50" s="141" t="s">
        <v>24</v>
      </c>
      <c r="D50" s="110">
        <v>6.1</v>
      </c>
      <c r="E50" s="140">
        <v>11.7</v>
      </c>
      <c r="F50" s="140">
        <v>13.7</v>
      </c>
      <c r="G50" s="140">
        <v>15.8</v>
      </c>
      <c r="H50" s="140">
        <v>17.399999999999999</v>
      </c>
      <c r="I50" s="140">
        <v>19.7</v>
      </c>
      <c r="J50" s="140">
        <v>22.4</v>
      </c>
      <c r="K50" s="140">
        <v>24.6</v>
      </c>
      <c r="L50" s="140">
        <v>27</v>
      </c>
      <c r="M50" s="140">
        <v>29.2</v>
      </c>
      <c r="N50" s="140">
        <v>28.8</v>
      </c>
      <c r="O50" s="140">
        <v>28.8</v>
      </c>
      <c r="P50" s="140">
        <v>28.9</v>
      </c>
      <c r="Q50" s="141">
        <v>29.3</v>
      </c>
    </row>
    <row r="51" spans="2:17" x14ac:dyDescent="0.25">
      <c r="B51" s="110" t="s">
        <v>28</v>
      </c>
      <c r="C51" s="141" t="s">
        <v>24</v>
      </c>
      <c r="D51" s="110">
        <v>6.6</v>
      </c>
      <c r="E51" s="140">
        <v>12</v>
      </c>
      <c r="F51" s="140">
        <v>14.3</v>
      </c>
      <c r="G51" s="140">
        <v>16.3</v>
      </c>
      <c r="H51" s="140">
        <v>17.399999999999999</v>
      </c>
      <c r="I51" s="140">
        <v>19.7</v>
      </c>
      <c r="J51" s="140">
        <v>21.9</v>
      </c>
      <c r="K51" s="140">
        <v>24</v>
      </c>
      <c r="L51" s="140">
        <v>26.1</v>
      </c>
      <c r="M51" s="140">
        <v>28.3</v>
      </c>
      <c r="N51" s="140">
        <v>27.8</v>
      </c>
      <c r="O51" s="140">
        <v>27.8</v>
      </c>
      <c r="P51" s="140">
        <v>27.9</v>
      </c>
      <c r="Q51" s="141">
        <v>28.3</v>
      </c>
    </row>
    <row r="52" spans="2:17" x14ac:dyDescent="0.25">
      <c r="B52" s="110" t="s">
        <v>9</v>
      </c>
      <c r="C52" s="141" t="s">
        <v>24</v>
      </c>
      <c r="D52" s="110">
        <v>7</v>
      </c>
      <c r="E52" s="140">
        <v>12.5</v>
      </c>
      <c r="F52" s="140">
        <v>14.7</v>
      </c>
      <c r="G52" s="140">
        <v>16.399999999999999</v>
      </c>
      <c r="H52" s="140">
        <v>17.600000000000001</v>
      </c>
      <c r="I52" s="140">
        <v>19.7</v>
      </c>
      <c r="J52" s="140">
        <v>21.9</v>
      </c>
      <c r="K52" s="140">
        <v>23.9</v>
      </c>
      <c r="L52" s="140">
        <v>25.8</v>
      </c>
      <c r="M52" s="140">
        <v>27.9</v>
      </c>
      <c r="N52" s="140">
        <v>27.1</v>
      </c>
      <c r="O52" s="140">
        <v>27.1</v>
      </c>
      <c r="P52" s="140">
        <v>27.3</v>
      </c>
      <c r="Q52" s="141">
        <v>27.8</v>
      </c>
    </row>
    <row r="53" spans="2:17" x14ac:dyDescent="0.25">
      <c r="B53" s="110" t="s">
        <v>29</v>
      </c>
      <c r="C53" s="141" t="s">
        <v>24</v>
      </c>
      <c r="D53" s="110">
        <v>7.8</v>
      </c>
      <c r="E53" s="140">
        <v>13.7</v>
      </c>
      <c r="F53" s="140">
        <v>15.7</v>
      </c>
      <c r="G53" s="140">
        <v>17</v>
      </c>
      <c r="H53" s="140">
        <v>18</v>
      </c>
      <c r="I53" s="140">
        <v>20</v>
      </c>
      <c r="J53" s="140">
        <v>22</v>
      </c>
      <c r="K53" s="140">
        <v>23.7</v>
      </c>
      <c r="L53" s="140">
        <v>25.6</v>
      </c>
      <c r="M53" s="140">
        <v>27.5</v>
      </c>
      <c r="N53" s="140">
        <v>26.4</v>
      </c>
      <c r="O53" s="140">
        <v>26.4</v>
      </c>
      <c r="P53" s="140">
        <v>26.5</v>
      </c>
      <c r="Q53" s="141">
        <v>27.3</v>
      </c>
    </row>
    <row r="54" spans="2:17" x14ac:dyDescent="0.25">
      <c r="B54" s="110" t="s">
        <v>10</v>
      </c>
      <c r="C54" s="141" t="s">
        <v>24</v>
      </c>
      <c r="D54" s="110">
        <v>8.9</v>
      </c>
      <c r="E54" s="140">
        <v>15.3</v>
      </c>
      <c r="F54" s="140">
        <v>17.100000000000001</v>
      </c>
      <c r="G54" s="140">
        <v>18.100000000000001</v>
      </c>
      <c r="H54" s="140">
        <v>18.899999999999999</v>
      </c>
      <c r="I54" s="140">
        <v>20.399999999999999</v>
      </c>
      <c r="J54" s="140">
        <v>22.1</v>
      </c>
      <c r="K54" s="140">
        <v>23.8</v>
      </c>
      <c r="L54" s="140">
        <v>25.4</v>
      </c>
      <c r="M54" s="140">
        <v>27.3</v>
      </c>
      <c r="N54" s="140">
        <v>26.1</v>
      </c>
      <c r="O54" s="140">
        <v>25.9</v>
      </c>
      <c r="P54" s="140">
        <v>26.2</v>
      </c>
      <c r="Q54" s="141">
        <v>26.8</v>
      </c>
    </row>
    <row r="55" spans="2:17" x14ac:dyDescent="0.25">
      <c r="B55" s="110" t="s">
        <v>11</v>
      </c>
      <c r="C55" s="141" t="s">
        <v>24</v>
      </c>
      <c r="D55" s="110">
        <v>11.3</v>
      </c>
      <c r="E55" s="140">
        <v>18.100000000000001</v>
      </c>
      <c r="F55" s="140">
        <v>18.899999999999999</v>
      </c>
      <c r="G55" s="140">
        <v>19.5</v>
      </c>
      <c r="H55" s="140">
        <v>20</v>
      </c>
      <c r="I55" s="140">
        <v>21.2</v>
      </c>
      <c r="J55" s="140">
        <v>22.7</v>
      </c>
      <c r="K55" s="140">
        <v>23.8</v>
      </c>
      <c r="L55" s="140">
        <v>25.2</v>
      </c>
      <c r="M55" s="140">
        <v>26.7</v>
      </c>
      <c r="N55" s="140">
        <v>25.3</v>
      </c>
      <c r="O55" s="140">
        <v>25.2</v>
      </c>
      <c r="P55" s="140">
        <v>25.5</v>
      </c>
      <c r="Q55" s="141">
        <v>26</v>
      </c>
    </row>
    <row r="56" spans="2:17" x14ac:dyDescent="0.25">
      <c r="B56" s="110" t="s">
        <v>12</v>
      </c>
      <c r="C56" s="141" t="s">
        <v>24</v>
      </c>
      <c r="D56" s="110">
        <v>13</v>
      </c>
      <c r="E56" s="140">
        <v>19.600000000000001</v>
      </c>
      <c r="F56" s="140">
        <v>20.2</v>
      </c>
      <c r="G56" s="140">
        <v>20.399999999999999</v>
      </c>
      <c r="H56" s="140">
        <v>20.5</v>
      </c>
      <c r="I56" s="140">
        <v>21.4</v>
      </c>
      <c r="J56" s="140">
        <v>22.5</v>
      </c>
      <c r="K56" s="140">
        <v>23.7</v>
      </c>
      <c r="L56" s="140">
        <v>24.9</v>
      </c>
      <c r="M56" s="140">
        <v>26</v>
      </c>
      <c r="N56" s="140">
        <v>24.7</v>
      </c>
      <c r="O56" s="140">
        <v>24.6</v>
      </c>
      <c r="P56" s="140">
        <v>24.8</v>
      </c>
      <c r="Q56" s="141">
        <v>25.2</v>
      </c>
    </row>
    <row r="57" spans="2:17" x14ac:dyDescent="0.25">
      <c r="B57" s="110" t="s">
        <v>13</v>
      </c>
      <c r="C57" s="141" t="s">
        <v>24</v>
      </c>
      <c r="D57" s="110">
        <v>14.3</v>
      </c>
      <c r="E57" s="140">
        <v>20.8</v>
      </c>
      <c r="F57" s="140">
        <v>20.7</v>
      </c>
      <c r="G57" s="140">
        <v>20.7</v>
      </c>
      <c r="H57" s="140">
        <v>20.7</v>
      </c>
      <c r="I57" s="140">
        <v>21.5</v>
      </c>
      <c r="J57" s="140">
        <v>22.3</v>
      </c>
      <c r="K57" s="140">
        <v>23.3</v>
      </c>
      <c r="L57" s="140">
        <v>24.4</v>
      </c>
      <c r="M57" s="140">
        <v>25.5</v>
      </c>
      <c r="N57" s="140">
        <v>24.3</v>
      </c>
      <c r="O57" s="140">
        <v>24.3</v>
      </c>
      <c r="P57" s="140">
        <v>24.3</v>
      </c>
      <c r="Q57" s="141">
        <v>24.8</v>
      </c>
    </row>
    <row r="58" spans="2:17" x14ac:dyDescent="0.25">
      <c r="B58" s="110" t="s">
        <v>15</v>
      </c>
      <c r="C58" s="141" t="s">
        <v>24</v>
      </c>
      <c r="D58" s="110">
        <v>15.5</v>
      </c>
      <c r="E58" s="140">
        <v>21.4</v>
      </c>
      <c r="F58" s="140">
        <v>21.1</v>
      </c>
      <c r="G58" s="140">
        <v>20.8</v>
      </c>
      <c r="H58" s="140">
        <v>20.5</v>
      </c>
      <c r="I58" s="140">
        <v>21.1</v>
      </c>
      <c r="J58" s="140">
        <v>21.8</v>
      </c>
      <c r="K58" s="140">
        <v>22.6</v>
      </c>
      <c r="L58" s="140">
        <v>23.5</v>
      </c>
      <c r="M58" s="140">
        <v>24.7</v>
      </c>
      <c r="N58" s="140">
        <v>23.9</v>
      </c>
      <c r="O58" s="140">
        <v>23.9</v>
      </c>
      <c r="P58" s="140">
        <v>23.9</v>
      </c>
      <c r="Q58" s="141">
        <v>24.2</v>
      </c>
    </row>
    <row r="59" spans="2:17" x14ac:dyDescent="0.25">
      <c r="B59" s="110" t="s">
        <v>18</v>
      </c>
      <c r="C59" s="141" t="s">
        <v>24</v>
      </c>
      <c r="D59" s="110">
        <v>15.6</v>
      </c>
      <c r="E59" s="140">
        <v>21.1</v>
      </c>
      <c r="F59" s="140">
        <v>20.8</v>
      </c>
      <c r="G59" s="140">
        <v>20.399999999999999</v>
      </c>
      <c r="H59" s="140">
        <v>20.2</v>
      </c>
      <c r="I59" s="140">
        <v>20.8</v>
      </c>
      <c r="J59" s="140">
        <v>21.5</v>
      </c>
      <c r="K59" s="140">
        <v>22.3</v>
      </c>
      <c r="L59" s="140">
        <v>23.2</v>
      </c>
      <c r="M59" s="140">
        <v>24.5</v>
      </c>
      <c r="N59" s="140">
        <v>24.2</v>
      </c>
      <c r="O59" s="140">
        <v>24.2</v>
      </c>
      <c r="P59" s="140">
        <v>24.2</v>
      </c>
      <c r="Q59" s="141">
        <v>24.5</v>
      </c>
    </row>
    <row r="60" spans="2:17" x14ac:dyDescent="0.25">
      <c r="B60" s="110" t="s">
        <v>19</v>
      </c>
      <c r="C60" s="141" t="s">
        <v>24</v>
      </c>
      <c r="D60" s="110">
        <v>14.9</v>
      </c>
      <c r="E60" s="140">
        <v>20.3</v>
      </c>
      <c r="F60" s="140">
        <v>20.3</v>
      </c>
      <c r="G60" s="140">
        <v>20.2</v>
      </c>
      <c r="H60" s="140">
        <v>20.2</v>
      </c>
      <c r="I60" s="140">
        <v>21</v>
      </c>
      <c r="J60" s="140">
        <v>21.9</v>
      </c>
      <c r="K60" s="140">
        <v>22.8</v>
      </c>
      <c r="L60" s="140">
        <v>24</v>
      </c>
      <c r="M60" s="140">
        <v>25.3</v>
      </c>
      <c r="N60" s="140">
        <v>25.1</v>
      </c>
      <c r="O60" s="140">
        <v>25</v>
      </c>
      <c r="P60" s="140">
        <v>24.8</v>
      </c>
      <c r="Q60" s="141">
        <v>24.7</v>
      </c>
    </row>
    <row r="61" spans="2:17" x14ac:dyDescent="0.25">
      <c r="B61" s="110" t="s">
        <v>20</v>
      </c>
      <c r="C61" s="141" t="s">
        <v>24</v>
      </c>
      <c r="D61" s="110">
        <v>15.5</v>
      </c>
      <c r="E61" s="140">
        <v>21.6</v>
      </c>
      <c r="F61" s="140">
        <v>21.7</v>
      </c>
      <c r="G61" s="140">
        <v>21.6</v>
      </c>
      <c r="H61" s="140">
        <v>21.6</v>
      </c>
      <c r="I61" s="140">
        <v>22.7</v>
      </c>
      <c r="J61" s="140">
        <v>23.7</v>
      </c>
      <c r="K61" s="140">
        <v>24.8</v>
      </c>
      <c r="L61" s="140">
        <v>26.1</v>
      </c>
      <c r="M61" s="140">
        <v>27.5</v>
      </c>
      <c r="N61" s="140">
        <v>27</v>
      </c>
      <c r="O61" s="140">
        <v>26.5</v>
      </c>
      <c r="P61" s="140">
        <v>25.8</v>
      </c>
      <c r="Q61" s="141">
        <v>25.4</v>
      </c>
    </row>
    <row r="62" spans="2:17" x14ac:dyDescent="0.25">
      <c r="B62" s="110" t="s">
        <v>21</v>
      </c>
      <c r="C62" s="141" t="s">
        <v>24</v>
      </c>
      <c r="D62" s="110">
        <v>16</v>
      </c>
      <c r="E62" s="140">
        <v>23.2</v>
      </c>
      <c r="F62" s="140">
        <v>23.2</v>
      </c>
      <c r="G62" s="140">
        <v>23.1</v>
      </c>
      <c r="H62" s="140">
        <v>23</v>
      </c>
      <c r="I62" s="140">
        <v>24.1</v>
      </c>
      <c r="J62" s="140">
        <v>25.1</v>
      </c>
      <c r="K62" s="140">
        <v>26.3</v>
      </c>
      <c r="L62" s="140">
        <v>27.8</v>
      </c>
      <c r="M62" s="140">
        <v>29.5</v>
      </c>
      <c r="N62" s="140">
        <v>28.9</v>
      </c>
      <c r="O62" s="140">
        <v>27.9</v>
      </c>
      <c r="P62" s="140">
        <v>26.8</v>
      </c>
      <c r="Q62" s="141">
        <v>25.9</v>
      </c>
    </row>
    <row r="63" spans="2:17" x14ac:dyDescent="0.25">
      <c r="B63" s="112" t="s">
        <v>22</v>
      </c>
      <c r="C63" s="144" t="s">
        <v>24</v>
      </c>
      <c r="D63" s="112">
        <v>16.3</v>
      </c>
      <c r="E63" s="145">
        <v>24.2</v>
      </c>
      <c r="F63" s="145">
        <v>24.3</v>
      </c>
      <c r="G63" s="145">
        <v>24.3</v>
      </c>
      <c r="H63" s="145">
        <v>24.2</v>
      </c>
      <c r="I63" s="145">
        <v>25.4</v>
      </c>
      <c r="J63" s="145">
        <v>26.5</v>
      </c>
      <c r="K63" s="145">
        <v>27.8</v>
      </c>
      <c r="L63" s="145">
        <v>29.3</v>
      </c>
      <c r="M63" s="145">
        <v>31.2</v>
      </c>
      <c r="N63" s="145">
        <v>30.1</v>
      </c>
      <c r="O63" s="145">
        <v>28.8</v>
      </c>
      <c r="P63" s="145">
        <v>27.2</v>
      </c>
      <c r="Q63" s="144">
        <v>25.5</v>
      </c>
    </row>
    <row r="65" spans="2:17" ht="13" x14ac:dyDescent="0.3">
      <c r="B65" s="152">
        <v>0.67361111111111116</v>
      </c>
      <c r="C65" s="153">
        <v>43769</v>
      </c>
      <c r="D65" s="88" t="s">
        <v>0</v>
      </c>
      <c r="E65" s="88" t="s">
        <v>1</v>
      </c>
      <c r="F65" s="143" t="s">
        <v>332</v>
      </c>
      <c r="G65" s="88"/>
      <c r="H65" s="88"/>
      <c r="I65" s="88"/>
      <c r="J65" s="88"/>
      <c r="K65" s="88"/>
      <c r="L65" s="88"/>
      <c r="M65" s="88"/>
      <c r="N65" s="88"/>
      <c r="O65" s="88"/>
      <c r="P65" s="88"/>
      <c r="Q65" s="88"/>
    </row>
    <row r="66" spans="2:17" ht="13" x14ac:dyDescent="0.3">
      <c r="B66" s="151" t="s">
        <v>840</v>
      </c>
      <c r="C66" s="151"/>
      <c r="D66" s="151"/>
      <c r="E66" s="151"/>
      <c r="F66" s="151"/>
      <c r="G66" s="151"/>
      <c r="H66" s="151"/>
      <c r="I66" s="151"/>
      <c r="J66" s="129"/>
      <c r="K66" s="129"/>
      <c r="L66" s="129"/>
      <c r="M66" s="129"/>
      <c r="N66" s="129"/>
      <c r="O66" s="129"/>
      <c r="P66" s="129"/>
      <c r="Q66" s="129"/>
    </row>
    <row r="67" spans="2:17" x14ac:dyDescent="0.25">
      <c r="B67" s="108"/>
      <c r="C67" s="135"/>
      <c r="D67" s="108" t="s">
        <v>9</v>
      </c>
      <c r="E67" s="135" t="s">
        <v>10</v>
      </c>
      <c r="F67" s="135" t="s">
        <v>11</v>
      </c>
      <c r="G67" s="135" t="s">
        <v>12</v>
      </c>
      <c r="H67" s="135" t="s">
        <v>13</v>
      </c>
      <c r="I67" s="135" t="s">
        <v>14</v>
      </c>
      <c r="J67" s="135" t="s">
        <v>15</v>
      </c>
      <c r="K67" s="135" t="s">
        <v>16</v>
      </c>
      <c r="L67" s="135" t="s">
        <v>17</v>
      </c>
      <c r="M67" s="135" t="s">
        <v>18</v>
      </c>
      <c r="N67" s="135" t="s">
        <v>19</v>
      </c>
      <c r="O67" s="135" t="s">
        <v>20</v>
      </c>
      <c r="P67" s="135" t="s">
        <v>21</v>
      </c>
      <c r="Q67" s="139" t="s">
        <v>22</v>
      </c>
    </row>
    <row r="68" spans="2:17" x14ac:dyDescent="0.25">
      <c r="B68" s="108" t="s">
        <v>23</v>
      </c>
      <c r="C68" s="135" t="s">
        <v>24</v>
      </c>
      <c r="D68" s="223">
        <v>0.03</v>
      </c>
      <c r="E68" s="224">
        <v>0.02</v>
      </c>
      <c r="F68" s="224">
        <v>0.02</v>
      </c>
      <c r="G68" s="224">
        <v>0.02</v>
      </c>
      <c r="H68" s="224">
        <v>0.02</v>
      </c>
      <c r="I68" s="224">
        <v>1.9E-2</v>
      </c>
      <c r="J68" s="224">
        <v>1.7999999999999999E-2</v>
      </c>
      <c r="K68" s="224">
        <v>1.7000000000000001E-2</v>
      </c>
      <c r="L68" s="224">
        <v>1.6E-2</v>
      </c>
      <c r="M68" s="224">
        <v>1.4999999999999999E-2</v>
      </c>
      <c r="N68" s="224">
        <v>1.4999999999999999E-2</v>
      </c>
      <c r="O68" s="224">
        <v>1.4999999999999999E-2</v>
      </c>
      <c r="P68" s="224">
        <v>1.4999999999999999E-2</v>
      </c>
      <c r="Q68" s="225">
        <v>1.4999999999999999E-2</v>
      </c>
    </row>
    <row r="69" spans="2:17" x14ac:dyDescent="0.25">
      <c r="B69" s="110" t="s">
        <v>25</v>
      </c>
      <c r="C69" s="140" t="s">
        <v>24</v>
      </c>
      <c r="D69" s="226">
        <v>0.03</v>
      </c>
      <c r="E69" s="158">
        <v>0.02</v>
      </c>
      <c r="F69" s="158">
        <v>0.02</v>
      </c>
      <c r="G69" s="158">
        <v>0.02</v>
      </c>
      <c r="H69" s="158">
        <v>0.02</v>
      </c>
      <c r="I69" s="158">
        <v>1.9E-2</v>
      </c>
      <c r="J69" s="158">
        <v>1.7999999999999999E-2</v>
      </c>
      <c r="K69" s="158">
        <v>1.7000000000000001E-2</v>
      </c>
      <c r="L69" s="158">
        <v>1.6E-2</v>
      </c>
      <c r="M69" s="158">
        <v>1.4999999999999999E-2</v>
      </c>
      <c r="N69" s="158">
        <v>1.4999999999999999E-2</v>
      </c>
      <c r="O69" s="158">
        <v>1.4999999999999999E-2</v>
      </c>
      <c r="P69" s="158">
        <v>1.4999999999999999E-2</v>
      </c>
      <c r="Q69" s="227">
        <v>1.4999999999999999E-2</v>
      </c>
    </row>
    <row r="70" spans="2:17" x14ac:dyDescent="0.25">
      <c r="B70" s="110" t="s">
        <v>26</v>
      </c>
      <c r="C70" s="140" t="s">
        <v>24</v>
      </c>
      <c r="D70" s="226">
        <v>0.03</v>
      </c>
      <c r="E70" s="158">
        <v>0.02</v>
      </c>
      <c r="F70" s="158">
        <v>0.02</v>
      </c>
      <c r="G70" s="158">
        <v>0.02</v>
      </c>
      <c r="H70" s="158">
        <v>0.02</v>
      </c>
      <c r="I70" s="158">
        <v>1.9E-2</v>
      </c>
      <c r="J70" s="158">
        <v>1.7999999999999999E-2</v>
      </c>
      <c r="K70" s="158">
        <v>1.7000000000000001E-2</v>
      </c>
      <c r="L70" s="158">
        <v>1.6E-2</v>
      </c>
      <c r="M70" s="158">
        <v>1.4999999999999999E-2</v>
      </c>
      <c r="N70" s="158">
        <v>1.4999999999999999E-2</v>
      </c>
      <c r="O70" s="158">
        <v>1.4999999999999999E-2</v>
      </c>
      <c r="P70" s="158">
        <v>1.4999999999999999E-2</v>
      </c>
      <c r="Q70" s="227">
        <v>1.4999999999999999E-2</v>
      </c>
    </row>
    <row r="71" spans="2:17" x14ac:dyDescent="0.25">
      <c r="B71" s="110" t="s">
        <v>27</v>
      </c>
      <c r="C71" s="140" t="s">
        <v>24</v>
      </c>
      <c r="D71" s="226">
        <v>0.03</v>
      </c>
      <c r="E71" s="158">
        <v>0.02</v>
      </c>
      <c r="F71" s="158">
        <v>0.02</v>
      </c>
      <c r="G71" s="158">
        <v>0.02</v>
      </c>
      <c r="H71" s="158">
        <v>0.02</v>
      </c>
      <c r="I71" s="158">
        <v>1.9E-2</v>
      </c>
      <c r="J71" s="158">
        <v>1.7999999999999999E-2</v>
      </c>
      <c r="K71" s="158">
        <v>1.7000000000000001E-2</v>
      </c>
      <c r="L71" s="158">
        <v>1.6E-2</v>
      </c>
      <c r="M71" s="158">
        <v>1.4999999999999999E-2</v>
      </c>
      <c r="N71" s="158">
        <v>1.4999999999999999E-2</v>
      </c>
      <c r="O71" s="158">
        <v>1.4999999999999999E-2</v>
      </c>
      <c r="P71" s="158">
        <v>1.4999999999999999E-2</v>
      </c>
      <c r="Q71" s="227">
        <v>1.4999999999999999E-2</v>
      </c>
    </row>
    <row r="72" spans="2:17" x14ac:dyDescent="0.25">
      <c r="B72" s="110" t="s">
        <v>28</v>
      </c>
      <c r="C72" s="140" t="s">
        <v>24</v>
      </c>
      <c r="D72" s="226">
        <v>0.03</v>
      </c>
      <c r="E72" s="158">
        <v>0.02</v>
      </c>
      <c r="F72" s="158">
        <v>0.02</v>
      </c>
      <c r="G72" s="158">
        <v>0.02</v>
      </c>
      <c r="H72" s="158">
        <v>0.02</v>
      </c>
      <c r="I72" s="158">
        <v>1.9E-2</v>
      </c>
      <c r="J72" s="158">
        <v>1.7999999999999999E-2</v>
      </c>
      <c r="K72" s="158">
        <v>1.7000000000000001E-2</v>
      </c>
      <c r="L72" s="158">
        <v>1.6E-2</v>
      </c>
      <c r="M72" s="158">
        <v>1.4999999999999999E-2</v>
      </c>
      <c r="N72" s="158">
        <v>1.4999999999999999E-2</v>
      </c>
      <c r="O72" s="158">
        <v>1.4999999999999999E-2</v>
      </c>
      <c r="P72" s="158">
        <v>1.4999999999999999E-2</v>
      </c>
      <c r="Q72" s="227">
        <v>1.4999999999999999E-2</v>
      </c>
    </row>
    <row r="73" spans="2:17" x14ac:dyDescent="0.25">
      <c r="B73" s="110" t="s">
        <v>9</v>
      </c>
      <c r="C73" s="140" t="s">
        <v>24</v>
      </c>
      <c r="D73" s="226">
        <v>0.03</v>
      </c>
      <c r="E73" s="158">
        <v>0.02</v>
      </c>
      <c r="F73" s="158">
        <v>0.02</v>
      </c>
      <c r="G73" s="158">
        <v>0.02</v>
      </c>
      <c r="H73" s="158">
        <v>0.02</v>
      </c>
      <c r="I73" s="158">
        <v>1.9E-2</v>
      </c>
      <c r="J73" s="158">
        <v>1.7999999999999999E-2</v>
      </c>
      <c r="K73" s="158">
        <v>1.7000000000000001E-2</v>
      </c>
      <c r="L73" s="158">
        <v>1.6E-2</v>
      </c>
      <c r="M73" s="158">
        <v>1.4999999999999999E-2</v>
      </c>
      <c r="N73" s="158">
        <v>1.4999999999999999E-2</v>
      </c>
      <c r="O73" s="158">
        <v>1.4999999999999999E-2</v>
      </c>
      <c r="P73" s="158">
        <v>1.4999999999999999E-2</v>
      </c>
      <c r="Q73" s="227">
        <v>1.4999999999999999E-2</v>
      </c>
    </row>
    <row r="74" spans="2:17" x14ac:dyDescent="0.25">
      <c r="B74" s="110" t="s">
        <v>29</v>
      </c>
      <c r="C74" s="140" t="s">
        <v>24</v>
      </c>
      <c r="D74" s="226">
        <v>0.03</v>
      </c>
      <c r="E74" s="158">
        <v>0.02</v>
      </c>
      <c r="F74" s="158">
        <v>0.02</v>
      </c>
      <c r="G74" s="158">
        <v>0.02</v>
      </c>
      <c r="H74" s="158">
        <v>0.02</v>
      </c>
      <c r="I74" s="158">
        <v>1.9E-2</v>
      </c>
      <c r="J74" s="158">
        <v>1.7999999999999999E-2</v>
      </c>
      <c r="K74" s="158">
        <v>1.7000000000000001E-2</v>
      </c>
      <c r="L74" s="158">
        <v>1.6E-2</v>
      </c>
      <c r="M74" s="158">
        <v>1.4999999999999999E-2</v>
      </c>
      <c r="N74" s="158">
        <v>1.4999999999999999E-2</v>
      </c>
      <c r="O74" s="158">
        <v>1.4999999999999999E-2</v>
      </c>
      <c r="P74" s="158">
        <v>1.4999999999999999E-2</v>
      </c>
      <c r="Q74" s="227">
        <v>1.4999999999999999E-2</v>
      </c>
    </row>
    <row r="75" spans="2:17" x14ac:dyDescent="0.25">
      <c r="B75" s="110" t="s">
        <v>10</v>
      </c>
      <c r="C75" s="140" t="s">
        <v>24</v>
      </c>
      <c r="D75" s="226">
        <v>0.03</v>
      </c>
      <c r="E75" s="158">
        <v>0.02</v>
      </c>
      <c r="F75" s="158">
        <v>0.02</v>
      </c>
      <c r="G75" s="158">
        <v>0.02</v>
      </c>
      <c r="H75" s="158">
        <v>0.02</v>
      </c>
      <c r="I75" s="158">
        <v>1.9E-2</v>
      </c>
      <c r="J75" s="158">
        <v>1.7999999999999999E-2</v>
      </c>
      <c r="K75" s="158">
        <v>1.7000000000000001E-2</v>
      </c>
      <c r="L75" s="158">
        <v>1.6E-2</v>
      </c>
      <c r="M75" s="158">
        <v>1.4999999999999999E-2</v>
      </c>
      <c r="N75" s="158">
        <v>1.4999999999999999E-2</v>
      </c>
      <c r="O75" s="158">
        <v>1.4999999999999999E-2</v>
      </c>
      <c r="P75" s="158">
        <v>1.4999999999999999E-2</v>
      </c>
      <c r="Q75" s="227">
        <v>1.4999999999999999E-2</v>
      </c>
    </row>
    <row r="76" spans="2:17" x14ac:dyDescent="0.25">
      <c r="B76" s="110" t="s">
        <v>11</v>
      </c>
      <c r="C76" s="140" t="s">
        <v>24</v>
      </c>
      <c r="D76" s="226">
        <v>0.03</v>
      </c>
      <c r="E76" s="158">
        <v>0.02</v>
      </c>
      <c r="F76" s="158">
        <v>0.02</v>
      </c>
      <c r="G76" s="158">
        <v>0.02</v>
      </c>
      <c r="H76" s="158">
        <v>0.02</v>
      </c>
      <c r="I76" s="158">
        <v>1.9E-2</v>
      </c>
      <c r="J76" s="158">
        <v>1.7999999999999999E-2</v>
      </c>
      <c r="K76" s="158">
        <v>1.7000000000000001E-2</v>
      </c>
      <c r="L76" s="158">
        <v>1.6E-2</v>
      </c>
      <c r="M76" s="158">
        <v>1.4999999999999999E-2</v>
      </c>
      <c r="N76" s="158">
        <v>1.4999999999999999E-2</v>
      </c>
      <c r="O76" s="158">
        <v>1.4999999999999999E-2</v>
      </c>
      <c r="P76" s="158">
        <v>1.4999999999999999E-2</v>
      </c>
      <c r="Q76" s="227">
        <v>1.4999999999999999E-2</v>
      </c>
    </row>
    <row r="77" spans="2:17" x14ac:dyDescent="0.25">
      <c r="B77" s="110" t="s">
        <v>12</v>
      </c>
      <c r="C77" s="140" t="s">
        <v>24</v>
      </c>
      <c r="D77" s="226">
        <v>0.03</v>
      </c>
      <c r="E77" s="158">
        <v>0.02</v>
      </c>
      <c r="F77" s="158">
        <v>0.02</v>
      </c>
      <c r="G77" s="158">
        <v>0.02</v>
      </c>
      <c r="H77" s="158">
        <v>0.02</v>
      </c>
      <c r="I77" s="158">
        <v>1.9E-2</v>
      </c>
      <c r="J77" s="158">
        <v>1.7999999999999999E-2</v>
      </c>
      <c r="K77" s="158">
        <v>1.7000000000000001E-2</v>
      </c>
      <c r="L77" s="158">
        <v>1.6E-2</v>
      </c>
      <c r="M77" s="158">
        <v>1.4999999999999999E-2</v>
      </c>
      <c r="N77" s="158">
        <v>1.4999999999999999E-2</v>
      </c>
      <c r="O77" s="158">
        <v>1.4999999999999999E-2</v>
      </c>
      <c r="P77" s="158">
        <v>1.4999999999999999E-2</v>
      </c>
      <c r="Q77" s="227">
        <v>1.4999999999999999E-2</v>
      </c>
    </row>
    <row r="78" spans="2:17" x14ac:dyDescent="0.25">
      <c r="B78" s="110" t="s">
        <v>13</v>
      </c>
      <c r="C78" s="140" t="s">
        <v>24</v>
      </c>
      <c r="D78" s="226">
        <v>0.03</v>
      </c>
      <c r="E78" s="158">
        <v>0.02</v>
      </c>
      <c r="F78" s="158">
        <v>0.02</v>
      </c>
      <c r="G78" s="158">
        <v>0.02</v>
      </c>
      <c r="H78" s="158">
        <v>0.02</v>
      </c>
      <c r="I78" s="158">
        <v>1.9E-2</v>
      </c>
      <c r="J78" s="158">
        <v>1.7999999999999999E-2</v>
      </c>
      <c r="K78" s="158">
        <v>1.7000000000000001E-2</v>
      </c>
      <c r="L78" s="158">
        <v>1.6E-2</v>
      </c>
      <c r="M78" s="158">
        <v>1.4999999999999999E-2</v>
      </c>
      <c r="N78" s="158">
        <v>1.4999999999999999E-2</v>
      </c>
      <c r="O78" s="158">
        <v>1.4999999999999999E-2</v>
      </c>
      <c r="P78" s="158">
        <v>1.4999999999999999E-2</v>
      </c>
      <c r="Q78" s="227">
        <v>1.4999999999999999E-2</v>
      </c>
    </row>
    <row r="79" spans="2:17" x14ac:dyDescent="0.25">
      <c r="B79" s="110" t="s">
        <v>15</v>
      </c>
      <c r="C79" s="140" t="s">
        <v>24</v>
      </c>
      <c r="D79" s="226">
        <v>0.03</v>
      </c>
      <c r="E79" s="158">
        <v>0.02</v>
      </c>
      <c r="F79" s="158">
        <v>0.02</v>
      </c>
      <c r="G79" s="158">
        <v>0.02</v>
      </c>
      <c r="H79" s="158">
        <v>0.02</v>
      </c>
      <c r="I79" s="158">
        <v>1.9E-2</v>
      </c>
      <c r="J79" s="158">
        <v>1.7999999999999999E-2</v>
      </c>
      <c r="K79" s="158">
        <v>1.7000000000000001E-2</v>
      </c>
      <c r="L79" s="158">
        <v>1.6E-2</v>
      </c>
      <c r="M79" s="158">
        <v>1.4999999999999999E-2</v>
      </c>
      <c r="N79" s="158">
        <v>1.4999999999999999E-2</v>
      </c>
      <c r="O79" s="158">
        <v>1.4999999999999999E-2</v>
      </c>
      <c r="P79" s="158">
        <v>1.4999999999999999E-2</v>
      </c>
      <c r="Q79" s="227">
        <v>1.4999999999999999E-2</v>
      </c>
    </row>
    <row r="80" spans="2:17" x14ac:dyDescent="0.25">
      <c r="B80" s="110" t="s">
        <v>18</v>
      </c>
      <c r="C80" s="140" t="s">
        <v>24</v>
      </c>
      <c r="D80" s="226">
        <v>0.03</v>
      </c>
      <c r="E80" s="158">
        <v>0.02</v>
      </c>
      <c r="F80" s="158">
        <v>0.02</v>
      </c>
      <c r="G80" s="158">
        <v>0.02</v>
      </c>
      <c r="H80" s="158">
        <v>0.02</v>
      </c>
      <c r="I80" s="158">
        <v>1.9E-2</v>
      </c>
      <c r="J80" s="158">
        <v>1.7999999999999999E-2</v>
      </c>
      <c r="K80" s="158">
        <v>1.7000000000000001E-2</v>
      </c>
      <c r="L80" s="158">
        <v>1.6E-2</v>
      </c>
      <c r="M80" s="158">
        <v>1.4999999999999999E-2</v>
      </c>
      <c r="N80" s="158">
        <v>1.4999999999999999E-2</v>
      </c>
      <c r="O80" s="158">
        <v>1.4999999999999999E-2</v>
      </c>
      <c r="P80" s="158">
        <v>1.4999999999999999E-2</v>
      </c>
      <c r="Q80" s="227">
        <v>1.4999999999999999E-2</v>
      </c>
    </row>
    <row r="81" spans="2:17" x14ac:dyDescent="0.25">
      <c r="B81" s="110" t="s">
        <v>19</v>
      </c>
      <c r="C81" s="140" t="s">
        <v>24</v>
      </c>
      <c r="D81" s="226">
        <v>0.03</v>
      </c>
      <c r="E81" s="158">
        <v>0.02</v>
      </c>
      <c r="F81" s="158">
        <v>0.02</v>
      </c>
      <c r="G81" s="158">
        <v>0.02</v>
      </c>
      <c r="H81" s="158">
        <v>0.02</v>
      </c>
      <c r="I81" s="158">
        <v>1.9E-2</v>
      </c>
      <c r="J81" s="158">
        <v>1.7999999999999999E-2</v>
      </c>
      <c r="K81" s="158">
        <v>1.7000000000000001E-2</v>
      </c>
      <c r="L81" s="158">
        <v>1.6E-2</v>
      </c>
      <c r="M81" s="158">
        <v>1.4999999999999999E-2</v>
      </c>
      <c r="N81" s="158">
        <v>1.4999999999999999E-2</v>
      </c>
      <c r="O81" s="158">
        <v>1.4999999999999999E-2</v>
      </c>
      <c r="P81" s="158">
        <v>1.4999999999999999E-2</v>
      </c>
      <c r="Q81" s="227">
        <v>1.4999999999999999E-2</v>
      </c>
    </row>
    <row r="82" spans="2:17" x14ac:dyDescent="0.25">
      <c r="B82" s="110" t="s">
        <v>20</v>
      </c>
      <c r="C82" s="140" t="s">
        <v>24</v>
      </c>
      <c r="D82" s="226">
        <v>0.03</v>
      </c>
      <c r="E82" s="158">
        <v>0.02</v>
      </c>
      <c r="F82" s="158">
        <v>0.02</v>
      </c>
      <c r="G82" s="158">
        <v>0.02</v>
      </c>
      <c r="H82" s="158">
        <v>0.02</v>
      </c>
      <c r="I82" s="158">
        <v>1.9E-2</v>
      </c>
      <c r="J82" s="158">
        <v>1.7999999999999999E-2</v>
      </c>
      <c r="K82" s="158">
        <v>1.7000000000000001E-2</v>
      </c>
      <c r="L82" s="158">
        <v>1.6E-2</v>
      </c>
      <c r="M82" s="158">
        <v>1.4999999999999999E-2</v>
      </c>
      <c r="N82" s="158">
        <v>1.4999999999999999E-2</v>
      </c>
      <c r="O82" s="158">
        <v>1.4999999999999999E-2</v>
      </c>
      <c r="P82" s="158">
        <v>1.4999999999999999E-2</v>
      </c>
      <c r="Q82" s="227">
        <v>1.4999999999999999E-2</v>
      </c>
    </row>
    <row r="83" spans="2:17" x14ac:dyDescent="0.25">
      <c r="B83" s="110" t="s">
        <v>21</v>
      </c>
      <c r="C83" s="140" t="s">
        <v>24</v>
      </c>
      <c r="D83" s="226">
        <v>0.03</v>
      </c>
      <c r="E83" s="158">
        <v>0.02</v>
      </c>
      <c r="F83" s="158">
        <v>0.02</v>
      </c>
      <c r="G83" s="158">
        <v>0.02</v>
      </c>
      <c r="H83" s="158">
        <v>0.02</v>
      </c>
      <c r="I83" s="158">
        <v>1.9E-2</v>
      </c>
      <c r="J83" s="158">
        <v>1.7999999999999999E-2</v>
      </c>
      <c r="K83" s="158">
        <v>1.7000000000000001E-2</v>
      </c>
      <c r="L83" s="158">
        <v>1.6E-2</v>
      </c>
      <c r="M83" s="158">
        <v>1.4999999999999999E-2</v>
      </c>
      <c r="N83" s="158">
        <v>1.4999999999999999E-2</v>
      </c>
      <c r="O83" s="158">
        <v>1.4999999999999999E-2</v>
      </c>
      <c r="P83" s="158">
        <v>1.4999999999999999E-2</v>
      </c>
      <c r="Q83" s="227">
        <v>1.4999999999999999E-2</v>
      </c>
    </row>
    <row r="84" spans="2:17" x14ac:dyDescent="0.25">
      <c r="B84" s="112" t="s">
        <v>22</v>
      </c>
      <c r="C84" s="145" t="s">
        <v>24</v>
      </c>
      <c r="D84" s="228">
        <v>0.03</v>
      </c>
      <c r="E84" s="229">
        <v>0.02</v>
      </c>
      <c r="F84" s="229">
        <v>0.02</v>
      </c>
      <c r="G84" s="229">
        <v>0.02</v>
      </c>
      <c r="H84" s="229">
        <v>0.02</v>
      </c>
      <c r="I84" s="229">
        <v>1.9E-2</v>
      </c>
      <c r="J84" s="229">
        <v>1.7999999999999999E-2</v>
      </c>
      <c r="K84" s="229">
        <v>1.7000000000000001E-2</v>
      </c>
      <c r="L84" s="229">
        <v>1.6E-2</v>
      </c>
      <c r="M84" s="229">
        <v>1.4999999999999999E-2</v>
      </c>
      <c r="N84" s="229">
        <v>1.4999999999999999E-2</v>
      </c>
      <c r="O84" s="229">
        <v>1.4999999999999999E-2</v>
      </c>
      <c r="P84" s="229">
        <v>1.4999999999999999E-2</v>
      </c>
      <c r="Q84" s="230">
        <v>1.4999999999999999E-2</v>
      </c>
    </row>
    <row r="86" spans="2:17" ht="13" x14ac:dyDescent="0.3">
      <c r="B86" s="1">
        <v>0.67361111111111116</v>
      </c>
      <c r="C86" s="98">
        <v>43769</v>
      </c>
      <c r="D86" t="s">
        <v>0</v>
      </c>
      <c r="E86" t="s">
        <v>1</v>
      </c>
      <c r="F86" t="s">
        <v>353</v>
      </c>
    </row>
    <row r="87" spans="2:17" ht="13" x14ac:dyDescent="0.3">
      <c r="B87" s="159" t="s">
        <v>326</v>
      </c>
      <c r="C87" s="159"/>
      <c r="D87" s="159"/>
      <c r="E87" s="159"/>
      <c r="F87" s="159"/>
    </row>
    <row r="88" spans="2:17" x14ac:dyDescent="0.25">
      <c r="C88" s="303" t="s">
        <v>31</v>
      </c>
      <c r="D88" s="304"/>
      <c r="E88" s="304"/>
      <c r="F88" s="304"/>
      <c r="G88" s="299"/>
      <c r="I88" s="303" t="s">
        <v>32</v>
      </c>
      <c r="J88" s="304"/>
      <c r="K88" s="304"/>
      <c r="L88" s="304"/>
      <c r="M88" s="299"/>
    </row>
    <row r="89" spans="2:17" x14ac:dyDescent="0.25">
      <c r="B89" s="69"/>
      <c r="C89" s="81">
        <v>-200</v>
      </c>
      <c r="D89" s="82">
        <v>-150</v>
      </c>
      <c r="E89" s="82">
        <v>-100</v>
      </c>
      <c r="F89" s="82">
        <v>-50</v>
      </c>
      <c r="G89" s="82">
        <v>-25</v>
      </c>
      <c r="H89" s="82" t="s">
        <v>3</v>
      </c>
      <c r="I89" s="82">
        <v>25</v>
      </c>
      <c r="J89" s="82">
        <v>50</v>
      </c>
      <c r="K89" s="82">
        <v>100</v>
      </c>
      <c r="L89" s="82">
        <v>150</v>
      </c>
      <c r="M89" s="240">
        <v>200</v>
      </c>
    </row>
    <row r="90" spans="2:17" x14ac:dyDescent="0.25">
      <c r="B90" s="161" t="s">
        <v>33</v>
      </c>
      <c r="C90" s="58"/>
      <c r="D90" s="241"/>
      <c r="E90" s="241"/>
      <c r="F90" s="241">
        <v>0</v>
      </c>
      <c r="G90" s="241">
        <v>2.5</v>
      </c>
      <c r="H90" s="241">
        <v>12.1</v>
      </c>
      <c r="I90" s="241">
        <v>2.92</v>
      </c>
      <c r="J90" s="241">
        <v>0</v>
      </c>
      <c r="K90" s="241">
        <v>0</v>
      </c>
      <c r="L90" s="241">
        <v>0</v>
      </c>
      <c r="M90" s="242"/>
    </row>
    <row r="91" spans="2:17" x14ac:dyDescent="0.25">
      <c r="B91" s="27" t="s">
        <v>34</v>
      </c>
      <c r="C91" s="59"/>
      <c r="D91" s="208"/>
      <c r="E91" s="208">
        <v>0</v>
      </c>
      <c r="F91" s="208">
        <v>0</v>
      </c>
      <c r="G91" s="208">
        <v>1.48</v>
      </c>
      <c r="H91" s="208">
        <v>18</v>
      </c>
      <c r="I91" s="208">
        <v>1.82</v>
      </c>
      <c r="J91" s="208">
        <v>4.53</v>
      </c>
      <c r="K91" s="208">
        <v>0</v>
      </c>
      <c r="L91" s="208">
        <v>0</v>
      </c>
      <c r="M91" s="8"/>
    </row>
    <row r="92" spans="2:17" x14ac:dyDescent="0.25">
      <c r="B92" s="27" t="s">
        <v>35</v>
      </c>
      <c r="C92" s="59"/>
      <c r="D92" s="208">
        <v>0</v>
      </c>
      <c r="E92" s="208">
        <v>0</v>
      </c>
      <c r="F92" s="208">
        <v>13.65</v>
      </c>
      <c r="G92" s="208">
        <v>4.72</v>
      </c>
      <c r="H92" s="208">
        <v>29.9</v>
      </c>
      <c r="I92" s="208">
        <v>-7.0000000000000007E-2</v>
      </c>
      <c r="J92" s="208">
        <v>2.2999999999999998</v>
      </c>
      <c r="K92" s="208">
        <v>8.0399999999999991</v>
      </c>
      <c r="L92" s="208">
        <v>0</v>
      </c>
      <c r="M92" s="8"/>
    </row>
    <row r="93" spans="2:17" x14ac:dyDescent="0.25">
      <c r="B93" s="27" t="s">
        <v>36</v>
      </c>
      <c r="C93" s="59"/>
      <c r="D93" s="208">
        <v>0</v>
      </c>
      <c r="E93" s="208">
        <v>33.39</v>
      </c>
      <c r="F93" s="208">
        <v>11.8</v>
      </c>
      <c r="G93" s="208">
        <v>4.62</v>
      </c>
      <c r="H93" s="208">
        <v>29.8</v>
      </c>
      <c r="I93" s="208">
        <v>-1.3</v>
      </c>
      <c r="J93" s="208">
        <v>-0.39</v>
      </c>
      <c r="K93" s="208">
        <v>3.78</v>
      </c>
      <c r="L93" s="208">
        <v>0</v>
      </c>
      <c r="M93" s="8"/>
    </row>
    <row r="94" spans="2:17" x14ac:dyDescent="0.25">
      <c r="B94" s="27" t="s">
        <v>37</v>
      </c>
      <c r="C94" s="59"/>
      <c r="D94" s="208">
        <v>80.23</v>
      </c>
      <c r="E94" s="208">
        <v>37.409999999999997</v>
      </c>
      <c r="F94" s="208">
        <v>14.43</v>
      </c>
      <c r="G94" s="208">
        <v>6.2</v>
      </c>
      <c r="H94" s="208">
        <v>30.2</v>
      </c>
      <c r="I94" s="208">
        <v>-3.24</v>
      </c>
      <c r="J94" s="208">
        <v>-3.74</v>
      </c>
      <c r="K94" s="208">
        <v>0</v>
      </c>
      <c r="L94" s="208">
        <v>0</v>
      </c>
      <c r="M94" s="8"/>
    </row>
    <row r="95" spans="2:17" x14ac:dyDescent="0.25">
      <c r="B95" s="27" t="s">
        <v>38</v>
      </c>
      <c r="C95" s="59"/>
      <c r="D95" s="208"/>
      <c r="E95" s="208"/>
      <c r="F95" s="208">
        <v>8.06</v>
      </c>
      <c r="G95" s="208">
        <v>3.02</v>
      </c>
      <c r="H95" s="208">
        <v>11.7</v>
      </c>
      <c r="I95" s="208">
        <v>0.66</v>
      </c>
      <c r="J95" s="208">
        <v>2.66</v>
      </c>
      <c r="K95" s="208">
        <v>0</v>
      </c>
      <c r="L95" s="208">
        <v>0</v>
      </c>
      <c r="M95" s="8"/>
    </row>
    <row r="96" spans="2:17" x14ac:dyDescent="0.25">
      <c r="B96" s="27" t="s">
        <v>39</v>
      </c>
      <c r="C96" s="59"/>
      <c r="D96" s="208"/>
      <c r="E96" s="208">
        <v>20.260000000000002</v>
      </c>
      <c r="F96" s="208">
        <v>5.82</v>
      </c>
      <c r="G96" s="208">
        <v>1.63</v>
      </c>
      <c r="H96" s="208">
        <v>17.7</v>
      </c>
      <c r="I96" s="208">
        <v>0.87</v>
      </c>
      <c r="J96" s="208">
        <v>2.56</v>
      </c>
      <c r="K96" s="208">
        <v>6.25</v>
      </c>
      <c r="L96" s="208">
        <v>9.42</v>
      </c>
      <c r="M96" s="8"/>
    </row>
    <row r="97" spans="2:20" x14ac:dyDescent="0.25">
      <c r="B97" s="27" t="s">
        <v>40</v>
      </c>
      <c r="C97" s="59"/>
      <c r="D97" s="208">
        <v>180</v>
      </c>
      <c r="E97" s="208">
        <v>44.49</v>
      </c>
      <c r="F97" s="208">
        <v>13.44</v>
      </c>
      <c r="G97" s="208">
        <v>4.62</v>
      </c>
      <c r="H97" s="208">
        <v>30.5</v>
      </c>
      <c r="I97" s="208">
        <v>-0.17</v>
      </c>
      <c r="J97" s="208">
        <v>1.81</v>
      </c>
      <c r="K97" s="208">
        <v>7.07</v>
      </c>
      <c r="L97" s="208">
        <v>11.78</v>
      </c>
      <c r="M97" s="8"/>
    </row>
    <row r="98" spans="2:20" x14ac:dyDescent="0.25">
      <c r="B98" s="27" t="s">
        <v>41</v>
      </c>
      <c r="C98" s="59"/>
      <c r="D98" s="208">
        <v>78.650000000000006</v>
      </c>
      <c r="E98" s="208">
        <v>35.22</v>
      </c>
      <c r="F98" s="208">
        <v>12.81</v>
      </c>
      <c r="G98" s="208">
        <v>5.19</v>
      </c>
      <c r="H98" s="208">
        <v>30.3</v>
      </c>
      <c r="I98" s="208">
        <v>-1.97</v>
      </c>
      <c r="J98" s="208">
        <v>-1.58</v>
      </c>
      <c r="K98" s="208">
        <v>1.84</v>
      </c>
      <c r="L98" s="208">
        <v>5.68</v>
      </c>
      <c r="M98" s="8"/>
    </row>
    <row r="99" spans="2:20" x14ac:dyDescent="0.25">
      <c r="B99" s="27" t="s">
        <v>42</v>
      </c>
      <c r="C99" s="59"/>
      <c r="D99" s="208">
        <v>77.569999999999993</v>
      </c>
      <c r="E99" s="208">
        <v>35.4</v>
      </c>
      <c r="F99" s="208">
        <v>13.08</v>
      </c>
      <c r="G99" s="208">
        <v>5.37</v>
      </c>
      <c r="H99" s="208">
        <v>30.8</v>
      </c>
      <c r="I99" s="208">
        <v>-2.38</v>
      </c>
      <c r="J99" s="208">
        <v>-2.27</v>
      </c>
      <c r="K99" s="208">
        <v>0.63</v>
      </c>
      <c r="L99" s="208">
        <v>3.94</v>
      </c>
      <c r="M99" s="8"/>
    </row>
    <row r="100" spans="2:20" x14ac:dyDescent="0.25">
      <c r="B100" s="27" t="s">
        <v>43</v>
      </c>
      <c r="C100" s="59"/>
      <c r="D100" s="208"/>
      <c r="E100" s="208">
        <v>15.94</v>
      </c>
      <c r="F100" s="208">
        <v>5.3</v>
      </c>
      <c r="G100" s="208">
        <v>1.99</v>
      </c>
      <c r="H100" s="208">
        <v>11.7</v>
      </c>
      <c r="I100" s="208">
        <v>-0.25</v>
      </c>
      <c r="J100" s="208">
        <v>0.47</v>
      </c>
      <c r="K100" s="208">
        <v>2.5499999999999998</v>
      </c>
      <c r="L100" s="208">
        <v>0</v>
      </c>
      <c r="M100" s="8"/>
    </row>
    <row r="101" spans="2:20" x14ac:dyDescent="0.25">
      <c r="B101" s="27" t="s">
        <v>44</v>
      </c>
      <c r="C101" s="59"/>
      <c r="D101" s="208">
        <v>50.52</v>
      </c>
      <c r="E101" s="208">
        <v>19.579999999999998</v>
      </c>
      <c r="F101" s="208">
        <v>5.94</v>
      </c>
      <c r="G101" s="208">
        <v>1.87</v>
      </c>
      <c r="H101" s="208">
        <v>17.399999999999999</v>
      </c>
      <c r="I101" s="208">
        <v>0.3</v>
      </c>
      <c r="J101" s="208">
        <v>1.57</v>
      </c>
      <c r="K101" s="208">
        <v>4.5199999999999996</v>
      </c>
      <c r="L101" s="208">
        <v>7.26</v>
      </c>
      <c r="M101" s="8"/>
    </row>
    <row r="102" spans="2:20" x14ac:dyDescent="0.25">
      <c r="B102" s="27" t="s">
        <v>45</v>
      </c>
      <c r="C102" s="59"/>
      <c r="D102" s="208">
        <v>140.4</v>
      </c>
      <c r="E102" s="208">
        <v>37.630000000000003</v>
      </c>
      <c r="F102" s="208">
        <v>11.47</v>
      </c>
      <c r="G102" s="208">
        <v>4.1100000000000003</v>
      </c>
      <c r="H102" s="208">
        <v>29.2</v>
      </c>
      <c r="I102" s="208">
        <v>-0.86</v>
      </c>
      <c r="J102" s="208">
        <v>0.14000000000000001</v>
      </c>
      <c r="K102" s="208">
        <v>3.59</v>
      </c>
      <c r="L102" s="208">
        <v>7.14</v>
      </c>
      <c r="M102" s="8"/>
    </row>
    <row r="103" spans="2:20" x14ac:dyDescent="0.25">
      <c r="B103" s="27" t="s">
        <v>46</v>
      </c>
      <c r="C103" s="59"/>
      <c r="D103" s="208">
        <v>65.38</v>
      </c>
      <c r="E103" s="208">
        <v>28.79</v>
      </c>
      <c r="F103" s="208">
        <v>10.199999999999999</v>
      </c>
      <c r="G103" s="208">
        <v>4.0599999999999996</v>
      </c>
      <c r="H103" s="208">
        <v>28.8</v>
      </c>
      <c r="I103" s="208">
        <v>-1.84</v>
      </c>
      <c r="J103" s="208">
        <v>-1.86</v>
      </c>
      <c r="K103" s="208">
        <v>0.26</v>
      </c>
      <c r="L103" s="208">
        <v>3.1</v>
      </c>
      <c r="M103" s="8"/>
    </row>
    <row r="104" spans="2:20" x14ac:dyDescent="0.25">
      <c r="B104" s="27" t="s">
        <v>47</v>
      </c>
      <c r="C104" s="59"/>
      <c r="D104" s="208">
        <v>65.510000000000005</v>
      </c>
      <c r="E104" s="208">
        <v>29.44</v>
      </c>
      <c r="F104" s="208">
        <v>10.73</v>
      </c>
      <c r="G104" s="208">
        <v>4.42</v>
      </c>
      <c r="H104" s="208">
        <v>29.2</v>
      </c>
      <c r="I104" s="208">
        <v>-2.09</v>
      </c>
      <c r="J104" s="208">
        <v>-2.42</v>
      </c>
      <c r="K104" s="208">
        <v>-0.68</v>
      </c>
      <c r="L104" s="208">
        <v>1.67</v>
      </c>
      <c r="M104" s="8"/>
    </row>
    <row r="105" spans="2:20" x14ac:dyDescent="0.25">
      <c r="B105" s="27" t="s">
        <v>48</v>
      </c>
      <c r="C105" s="59"/>
      <c r="D105" s="208">
        <v>44.4</v>
      </c>
      <c r="E105" s="208">
        <v>15.14</v>
      </c>
      <c r="F105" s="208">
        <v>5.03</v>
      </c>
      <c r="G105" s="208">
        <v>1.89</v>
      </c>
      <c r="H105" s="208">
        <v>12</v>
      </c>
      <c r="I105" s="208">
        <v>-0.33</v>
      </c>
      <c r="J105" s="208">
        <v>0.25</v>
      </c>
      <c r="K105" s="208">
        <v>2.0699999999999998</v>
      </c>
      <c r="L105" s="208">
        <v>3.8</v>
      </c>
      <c r="M105" s="8"/>
    </row>
    <row r="106" spans="2:20" x14ac:dyDescent="0.25">
      <c r="B106" s="27" t="s">
        <v>49</v>
      </c>
      <c r="C106" s="59"/>
      <c r="D106" s="208">
        <v>38.380000000000003</v>
      </c>
      <c r="E106" s="208">
        <v>14.6</v>
      </c>
      <c r="F106" s="208">
        <v>4.3600000000000003</v>
      </c>
      <c r="G106" s="208">
        <v>1.49</v>
      </c>
      <c r="H106" s="208">
        <v>17.399999999999999</v>
      </c>
      <c r="I106" s="208">
        <v>-0.23</v>
      </c>
      <c r="J106" s="208">
        <v>0.2</v>
      </c>
      <c r="K106" s="208">
        <v>1.68</v>
      </c>
      <c r="L106" s="208">
        <v>3.37</v>
      </c>
      <c r="M106" s="8"/>
    </row>
    <row r="107" spans="2:20" x14ac:dyDescent="0.25">
      <c r="B107" s="27" t="s">
        <v>50</v>
      </c>
      <c r="C107" s="59"/>
      <c r="D107" s="208">
        <v>115</v>
      </c>
      <c r="E107" s="208">
        <v>32.869999999999997</v>
      </c>
      <c r="F107" s="208">
        <v>10.050000000000001</v>
      </c>
      <c r="G107" s="208">
        <v>3.67</v>
      </c>
      <c r="H107" s="208">
        <v>28.3</v>
      </c>
      <c r="I107" s="208">
        <v>-1.06</v>
      </c>
      <c r="J107" s="208">
        <v>-0.53</v>
      </c>
      <c r="K107" s="208">
        <v>1.94</v>
      </c>
      <c r="L107" s="208">
        <v>4.79</v>
      </c>
      <c r="M107" s="8"/>
    </row>
    <row r="108" spans="2:20" x14ac:dyDescent="0.25">
      <c r="B108" s="27" t="s">
        <v>51</v>
      </c>
      <c r="C108" s="59"/>
      <c r="D108" s="208">
        <v>57.77</v>
      </c>
      <c r="E108" s="208">
        <v>25.29</v>
      </c>
      <c r="F108" s="208">
        <v>8.92</v>
      </c>
      <c r="G108" s="208">
        <v>3.61</v>
      </c>
      <c r="H108" s="208">
        <v>27.7</v>
      </c>
      <c r="I108" s="208">
        <v>-1.65</v>
      </c>
      <c r="J108" s="208">
        <v>-1.87</v>
      </c>
      <c r="K108" s="208">
        <v>-0.43</v>
      </c>
      <c r="L108" s="208">
        <v>1.81</v>
      </c>
      <c r="M108" s="8"/>
    </row>
    <row r="109" spans="2:20" x14ac:dyDescent="0.25">
      <c r="B109" s="70" t="s">
        <v>52</v>
      </c>
      <c r="C109" s="243"/>
      <c r="D109" s="10">
        <v>58.45</v>
      </c>
      <c r="E109" s="10">
        <v>25.95</v>
      </c>
      <c r="F109" s="10">
        <v>9.31</v>
      </c>
      <c r="G109" s="10">
        <v>3.78</v>
      </c>
      <c r="H109" s="10">
        <v>28.3</v>
      </c>
      <c r="I109" s="10">
        <v>-2</v>
      </c>
      <c r="J109" s="10">
        <v>-2.52</v>
      </c>
      <c r="K109" s="10">
        <v>-1.38</v>
      </c>
      <c r="L109" s="10">
        <v>0.47</v>
      </c>
      <c r="M109" s="11"/>
    </row>
    <row r="110" spans="2:20" x14ac:dyDescent="0.25">
      <c r="O110" s="4"/>
      <c r="S110" s="2"/>
      <c r="T110" s="1"/>
    </row>
    <row r="111" spans="2:20" ht="13" x14ac:dyDescent="0.3">
      <c r="B111" s="1">
        <v>0.67361111111111116</v>
      </c>
      <c r="C111" s="98">
        <v>43769</v>
      </c>
      <c r="D111" t="s">
        <v>0</v>
      </c>
      <c r="E111" t="s">
        <v>1</v>
      </c>
      <c r="F111" s="12" t="s">
        <v>361</v>
      </c>
    </row>
    <row r="112" spans="2:20" ht="13" x14ac:dyDescent="0.3">
      <c r="B112" s="160" t="s">
        <v>328</v>
      </c>
      <c r="N112" t="s">
        <v>327</v>
      </c>
    </row>
    <row r="113" spans="2:14" x14ac:dyDescent="0.25">
      <c r="B113" s="4"/>
      <c r="C113" s="303" t="s">
        <v>31</v>
      </c>
      <c r="D113" s="304"/>
      <c r="E113" s="304"/>
      <c r="F113" s="304"/>
      <c r="G113" s="299"/>
      <c r="I113" s="303" t="s">
        <v>32</v>
      </c>
      <c r="J113" s="304"/>
      <c r="K113" s="304"/>
      <c r="L113" s="304"/>
      <c r="M113" s="299"/>
      <c r="N113" t="s">
        <v>327</v>
      </c>
    </row>
    <row r="114" spans="2:14" x14ac:dyDescent="0.25">
      <c r="B114" s="69"/>
      <c r="C114" s="81">
        <v>-200</v>
      </c>
      <c r="D114" s="82">
        <v>-150</v>
      </c>
      <c r="E114" s="82">
        <v>-100</v>
      </c>
      <c r="F114" s="82">
        <v>-50</v>
      </c>
      <c r="G114" s="82">
        <v>-25</v>
      </c>
      <c r="H114" s="82" t="s">
        <v>3</v>
      </c>
      <c r="I114" s="82">
        <v>25</v>
      </c>
      <c r="J114" s="82">
        <v>50</v>
      </c>
      <c r="K114" s="82">
        <v>100</v>
      </c>
      <c r="L114" s="82">
        <v>150</v>
      </c>
      <c r="M114" s="240">
        <v>200</v>
      </c>
      <c r="N114" t="s">
        <v>327</v>
      </c>
    </row>
    <row r="115" spans="2:14" x14ac:dyDescent="0.25">
      <c r="B115" s="161" t="s">
        <v>53</v>
      </c>
      <c r="C115" s="58"/>
      <c r="D115" s="241">
        <v>40.71</v>
      </c>
      <c r="E115" s="241">
        <v>14.01</v>
      </c>
      <c r="F115" s="241">
        <v>4.5199999999999996</v>
      </c>
      <c r="G115" s="241">
        <v>1.66</v>
      </c>
      <c r="H115" s="241">
        <v>12.5</v>
      </c>
      <c r="I115" s="241">
        <v>-0.32</v>
      </c>
      <c r="J115" s="241">
        <v>0.16</v>
      </c>
      <c r="K115" s="241">
        <v>1.76</v>
      </c>
      <c r="L115" s="241">
        <v>3.34</v>
      </c>
      <c r="M115" s="242"/>
      <c r="N115" t="s">
        <v>327</v>
      </c>
    </row>
    <row r="116" spans="2:14" x14ac:dyDescent="0.25">
      <c r="B116" s="27" t="s">
        <v>54</v>
      </c>
      <c r="C116" s="59"/>
      <c r="D116" s="208">
        <v>35.89</v>
      </c>
      <c r="E116" s="208">
        <v>13.8</v>
      </c>
      <c r="F116" s="208">
        <v>4.13</v>
      </c>
      <c r="G116" s="208">
        <v>1.41</v>
      </c>
      <c r="H116" s="208">
        <v>17.600000000000001</v>
      </c>
      <c r="I116" s="207">
        <v>-0.39</v>
      </c>
      <c r="J116" s="208">
        <v>-0.11</v>
      </c>
      <c r="K116" s="208">
        <v>1.1000000000000001</v>
      </c>
      <c r="L116" s="208">
        <v>2.78</v>
      </c>
      <c r="M116" s="8"/>
      <c r="N116" t="s">
        <v>327</v>
      </c>
    </row>
    <row r="117" spans="2:14" x14ac:dyDescent="0.25">
      <c r="B117" s="27" t="s">
        <v>55</v>
      </c>
      <c r="C117" s="59"/>
      <c r="D117" s="208">
        <v>91.75</v>
      </c>
      <c r="E117" s="208">
        <v>27.5</v>
      </c>
      <c r="F117" s="208">
        <v>8.49</v>
      </c>
      <c r="G117" s="208">
        <v>3.23</v>
      </c>
      <c r="H117" s="208">
        <v>27.9</v>
      </c>
      <c r="I117" s="208">
        <v>-1.36</v>
      </c>
      <c r="J117" s="208">
        <v>-1.47</v>
      </c>
      <c r="K117" s="208">
        <v>-0.24</v>
      </c>
      <c r="L117" s="208">
        <v>2.06</v>
      </c>
      <c r="M117" s="8"/>
      <c r="N117" t="s">
        <v>327</v>
      </c>
    </row>
    <row r="118" spans="2:14" x14ac:dyDescent="0.25">
      <c r="B118" s="27" t="s">
        <v>56</v>
      </c>
      <c r="C118" s="59"/>
      <c r="D118" s="208">
        <v>47.4</v>
      </c>
      <c r="E118" s="208">
        <v>20.58</v>
      </c>
      <c r="F118" s="208">
        <v>7.26</v>
      </c>
      <c r="G118" s="208">
        <v>2.97</v>
      </c>
      <c r="H118" s="208">
        <v>27.1</v>
      </c>
      <c r="I118" s="208">
        <v>-1.8</v>
      </c>
      <c r="J118" s="208">
        <v>-2.57</v>
      </c>
      <c r="K118" s="208">
        <v>-2.41</v>
      </c>
      <c r="L118" s="208">
        <v>-1.02</v>
      </c>
      <c r="M118" s="8"/>
      <c r="N118" t="s">
        <v>327</v>
      </c>
    </row>
    <row r="119" spans="2:14" x14ac:dyDescent="0.25">
      <c r="B119" s="27" t="s">
        <v>57</v>
      </c>
      <c r="C119" s="59"/>
      <c r="D119" s="208">
        <v>49.89</v>
      </c>
      <c r="E119" s="208">
        <v>21.97</v>
      </c>
      <c r="F119" s="208">
        <v>7.92</v>
      </c>
      <c r="G119" s="208">
        <v>3.28</v>
      </c>
      <c r="H119" s="208">
        <v>27.8</v>
      </c>
      <c r="I119" s="208">
        <v>-2.0299999999999998</v>
      </c>
      <c r="J119" s="208">
        <v>-3.02</v>
      </c>
      <c r="K119" s="208">
        <v>-3.06</v>
      </c>
      <c r="L119" s="208">
        <v>-2.13</v>
      </c>
      <c r="M119" s="8"/>
      <c r="N119" t="s">
        <v>327</v>
      </c>
    </row>
    <row r="120" spans="2:14" x14ac:dyDescent="0.25">
      <c r="B120" s="27" t="s">
        <v>58</v>
      </c>
      <c r="C120" s="59"/>
      <c r="D120" s="208">
        <v>30.09</v>
      </c>
      <c r="E120" s="208">
        <v>10.6</v>
      </c>
      <c r="F120" s="208">
        <v>3.27</v>
      </c>
      <c r="G120" s="208">
        <v>1.21</v>
      </c>
      <c r="H120" s="208">
        <v>15.3</v>
      </c>
      <c r="I120" s="208">
        <v>-0.47</v>
      </c>
      <c r="J120" s="208">
        <v>-0.45</v>
      </c>
      <c r="K120" s="208">
        <v>0.24</v>
      </c>
      <c r="L120" s="208">
        <v>1.1399999999999999</v>
      </c>
      <c r="M120" s="8"/>
      <c r="N120" t="s">
        <v>327</v>
      </c>
    </row>
    <row r="121" spans="2:14" x14ac:dyDescent="0.25">
      <c r="B121" s="27" t="s">
        <v>59</v>
      </c>
      <c r="C121" s="59"/>
      <c r="D121" s="208">
        <v>25.81</v>
      </c>
      <c r="E121" s="208">
        <v>10.35</v>
      </c>
      <c r="F121" s="208">
        <v>3.29</v>
      </c>
      <c r="G121" s="208">
        <v>1.26</v>
      </c>
      <c r="H121" s="208">
        <v>18.899999999999999</v>
      </c>
      <c r="I121" s="208">
        <v>-0.75</v>
      </c>
      <c r="J121" s="207">
        <v>-1.04</v>
      </c>
      <c r="K121" s="208">
        <v>-0.95</v>
      </c>
      <c r="L121" s="208">
        <v>-0.52</v>
      </c>
      <c r="M121" s="8"/>
      <c r="N121" t="s">
        <v>327</v>
      </c>
    </row>
    <row r="122" spans="2:14" x14ac:dyDescent="0.25">
      <c r="B122" s="27" t="s">
        <v>60</v>
      </c>
      <c r="C122" s="59"/>
      <c r="D122" s="208">
        <v>49.47</v>
      </c>
      <c r="E122" s="208">
        <v>17.13</v>
      </c>
      <c r="F122" s="208">
        <v>5.66</v>
      </c>
      <c r="G122" s="208">
        <v>2.35</v>
      </c>
      <c r="H122" s="208">
        <v>27.3</v>
      </c>
      <c r="I122" s="208">
        <v>-1.64</v>
      </c>
      <c r="J122" s="208">
        <v>-2.63</v>
      </c>
      <c r="K122" s="208">
        <v>-3.57</v>
      </c>
      <c r="L122" s="208">
        <v>-3.72</v>
      </c>
      <c r="M122" s="8"/>
      <c r="N122" t="s">
        <v>327</v>
      </c>
    </row>
    <row r="123" spans="2:14" x14ac:dyDescent="0.25">
      <c r="B123" s="27" t="s">
        <v>61</v>
      </c>
      <c r="C123" s="59"/>
      <c r="D123" s="208">
        <v>33.590000000000003</v>
      </c>
      <c r="E123" s="208">
        <v>14.64</v>
      </c>
      <c r="F123" s="208">
        <v>5.29</v>
      </c>
      <c r="G123" s="208">
        <v>2.25</v>
      </c>
      <c r="H123" s="208">
        <v>25.9</v>
      </c>
      <c r="I123" s="208">
        <v>-1.54</v>
      </c>
      <c r="J123" s="208">
        <v>-2.63</v>
      </c>
      <c r="K123" s="208">
        <v>-3.72</v>
      </c>
      <c r="L123" s="208">
        <v>-3.97</v>
      </c>
      <c r="M123" s="8"/>
      <c r="N123" t="s">
        <v>327</v>
      </c>
    </row>
    <row r="124" spans="2:14" x14ac:dyDescent="0.25">
      <c r="B124" s="27" t="s">
        <v>62</v>
      </c>
      <c r="C124" s="59"/>
      <c r="D124" s="208">
        <v>36.53</v>
      </c>
      <c r="E124" s="208">
        <v>15.85</v>
      </c>
      <c r="F124" s="208">
        <v>5.74</v>
      </c>
      <c r="G124" s="208">
        <v>2.4500000000000002</v>
      </c>
      <c r="H124" s="208">
        <v>26.8</v>
      </c>
      <c r="I124" s="208">
        <v>-1.64</v>
      </c>
      <c r="J124" s="208">
        <v>-2.81</v>
      </c>
      <c r="K124" s="208">
        <v>-3.95</v>
      </c>
      <c r="L124" s="208">
        <v>-4.2</v>
      </c>
      <c r="M124" s="8"/>
      <c r="N124" t="s">
        <v>327</v>
      </c>
    </row>
    <row r="125" spans="2:14" x14ac:dyDescent="0.25">
      <c r="B125" s="27" t="s">
        <v>63</v>
      </c>
      <c r="C125" s="59"/>
      <c r="D125" s="208">
        <v>16.72</v>
      </c>
      <c r="E125" s="208">
        <v>6.9</v>
      </c>
      <c r="F125" s="208">
        <v>2.31</v>
      </c>
      <c r="G125" s="208">
        <v>0.91</v>
      </c>
      <c r="H125" s="208">
        <v>20.8</v>
      </c>
      <c r="I125" s="208">
        <v>-0.67</v>
      </c>
      <c r="J125" s="208">
        <v>-1.08</v>
      </c>
      <c r="K125" s="208">
        <v>-1.39</v>
      </c>
      <c r="L125" s="208">
        <v>-1.34</v>
      </c>
      <c r="M125" s="8"/>
      <c r="N125" t="s">
        <v>327</v>
      </c>
    </row>
    <row r="126" spans="2:14" x14ac:dyDescent="0.25">
      <c r="B126" s="27" t="s">
        <v>64</v>
      </c>
      <c r="C126" s="59"/>
      <c r="D126" s="208">
        <v>14.17</v>
      </c>
      <c r="E126" s="208">
        <v>6.53</v>
      </c>
      <c r="F126" s="208">
        <v>2.38</v>
      </c>
      <c r="G126" s="208">
        <v>1.01</v>
      </c>
      <c r="H126" s="208">
        <v>20.7</v>
      </c>
      <c r="I126" s="208">
        <v>-0.7</v>
      </c>
      <c r="J126" s="208">
        <v>-1.29</v>
      </c>
      <c r="K126" s="208">
        <v>-2.02</v>
      </c>
      <c r="L126" s="208">
        <v>-2.4</v>
      </c>
      <c r="M126" s="8"/>
      <c r="N126" t="s">
        <v>327</v>
      </c>
    </row>
    <row r="127" spans="2:14" x14ac:dyDescent="0.25">
      <c r="B127" s="27" t="s">
        <v>65</v>
      </c>
      <c r="C127" s="59"/>
      <c r="D127" s="208">
        <v>23.74</v>
      </c>
      <c r="E127" s="158">
        <v>10.25</v>
      </c>
      <c r="F127" s="158">
        <v>3.75</v>
      </c>
      <c r="G127" s="158">
        <v>1.61</v>
      </c>
      <c r="H127" s="158">
        <v>25.4</v>
      </c>
      <c r="I127" s="158">
        <v>-1.1399999999999999</v>
      </c>
      <c r="J127" s="158">
        <v>-2.19</v>
      </c>
      <c r="K127" s="208">
        <v>-3.69</v>
      </c>
      <c r="L127" s="208">
        <v>-4.6500000000000004</v>
      </c>
      <c r="M127" s="8"/>
      <c r="N127" t="s">
        <v>327</v>
      </c>
    </row>
    <row r="128" spans="2:14" x14ac:dyDescent="0.25">
      <c r="B128" s="27" t="s">
        <v>66</v>
      </c>
      <c r="C128" s="59"/>
      <c r="D128" s="208">
        <v>21.76</v>
      </c>
      <c r="E128" s="158">
        <v>9.7100000000000009</v>
      </c>
      <c r="F128" s="158">
        <v>3.5</v>
      </c>
      <c r="G128" s="158">
        <v>1.39</v>
      </c>
      <c r="H128" s="158">
        <v>24.2</v>
      </c>
      <c r="I128" s="158">
        <v>-0.93</v>
      </c>
      <c r="J128" s="158">
        <v>-1.98</v>
      </c>
      <c r="K128" s="208">
        <v>-3.47</v>
      </c>
      <c r="L128" s="208">
        <v>-4.3899999999999997</v>
      </c>
      <c r="M128" s="8"/>
      <c r="N128" t="s">
        <v>327</v>
      </c>
    </row>
    <row r="129" spans="2:17" x14ac:dyDescent="0.25">
      <c r="B129" s="27" t="s">
        <v>67</v>
      </c>
      <c r="C129" s="59"/>
      <c r="D129" s="208">
        <v>25.5</v>
      </c>
      <c r="E129" s="208">
        <v>11.06</v>
      </c>
      <c r="F129" s="208">
        <v>4.01</v>
      </c>
      <c r="G129" s="208">
        <v>1.65</v>
      </c>
      <c r="H129" s="208">
        <v>24.7</v>
      </c>
      <c r="I129" s="208">
        <v>-1.06</v>
      </c>
      <c r="J129" s="208">
        <v>-2.19</v>
      </c>
      <c r="K129" s="208">
        <v>-3.77</v>
      </c>
      <c r="L129" s="208">
        <v>-4.75</v>
      </c>
      <c r="M129" s="8"/>
      <c r="N129" t="s">
        <v>327</v>
      </c>
    </row>
    <row r="130" spans="2:17" x14ac:dyDescent="0.25">
      <c r="B130" s="27" t="s">
        <v>68</v>
      </c>
      <c r="C130" s="59"/>
      <c r="D130" s="208">
        <v>8.82</v>
      </c>
      <c r="E130" s="208">
        <v>4.43</v>
      </c>
      <c r="F130" s="208">
        <v>1.69</v>
      </c>
      <c r="G130" s="208">
        <v>0.69</v>
      </c>
      <c r="H130" s="208">
        <v>21.1</v>
      </c>
      <c r="I130" s="208">
        <v>-0.59</v>
      </c>
      <c r="J130" s="208">
        <v>-1.1399999999999999</v>
      </c>
      <c r="K130" s="208">
        <v>-1.92</v>
      </c>
      <c r="L130" s="208">
        <v>-2.41</v>
      </c>
      <c r="M130" s="8"/>
      <c r="N130" t="s">
        <v>327</v>
      </c>
    </row>
    <row r="131" spans="2:17" x14ac:dyDescent="0.25">
      <c r="B131" s="27" t="s">
        <v>69</v>
      </c>
      <c r="C131" s="59"/>
      <c r="D131" s="208">
        <v>8.93</v>
      </c>
      <c r="E131" s="208">
        <v>4.54</v>
      </c>
      <c r="F131" s="208">
        <v>1.77</v>
      </c>
      <c r="G131" s="208">
        <v>0.76</v>
      </c>
      <c r="H131" s="208">
        <v>20.2</v>
      </c>
      <c r="I131" s="208">
        <v>-0.5</v>
      </c>
      <c r="J131" s="208">
        <v>-1.07</v>
      </c>
      <c r="K131" s="208">
        <v>-1.91</v>
      </c>
      <c r="L131" s="208">
        <v>-2.4900000000000002</v>
      </c>
      <c r="M131" s="8"/>
      <c r="N131" t="s">
        <v>327</v>
      </c>
    </row>
    <row r="132" spans="2:17" x14ac:dyDescent="0.25">
      <c r="B132" s="27" t="s">
        <v>70</v>
      </c>
      <c r="C132" s="59"/>
      <c r="D132" s="208">
        <v>17.239999999999998</v>
      </c>
      <c r="E132" s="208">
        <v>7.91</v>
      </c>
      <c r="F132" s="208">
        <v>2.83</v>
      </c>
      <c r="G132" s="208">
        <v>1.07</v>
      </c>
      <c r="H132" s="208">
        <v>24.5</v>
      </c>
      <c r="I132" s="208">
        <v>-0.85</v>
      </c>
      <c r="J132" s="208">
        <v>-1.82</v>
      </c>
      <c r="K132" s="208">
        <v>-3.27</v>
      </c>
      <c r="L132" s="208">
        <v>-4.26</v>
      </c>
      <c r="M132" s="8"/>
    </row>
    <row r="133" spans="2:17" x14ac:dyDescent="0.25">
      <c r="B133" s="27" t="s">
        <v>71</v>
      </c>
      <c r="C133" s="59"/>
      <c r="D133" s="208">
        <v>20.49</v>
      </c>
      <c r="E133" s="208">
        <v>8.9499999999999993</v>
      </c>
      <c r="F133" s="208">
        <v>3.06</v>
      </c>
      <c r="G133" s="208">
        <v>1.04</v>
      </c>
      <c r="H133" s="208">
        <v>24.2</v>
      </c>
      <c r="I133" s="208">
        <v>-0.66</v>
      </c>
      <c r="J133" s="208">
        <v>-1.74</v>
      </c>
      <c r="K133" s="208">
        <v>-3.34</v>
      </c>
      <c r="L133" s="208">
        <v>-4.42</v>
      </c>
      <c r="M133" s="8"/>
    </row>
    <row r="134" spans="2:17" x14ac:dyDescent="0.25">
      <c r="B134" s="70" t="s">
        <v>72</v>
      </c>
      <c r="C134" s="243"/>
      <c r="D134" s="10">
        <v>25.25</v>
      </c>
      <c r="E134" s="10">
        <v>10.34</v>
      </c>
      <c r="F134" s="10">
        <v>3.47</v>
      </c>
      <c r="G134" s="10">
        <v>1.19</v>
      </c>
      <c r="H134" s="10">
        <v>24.5</v>
      </c>
      <c r="I134" s="10">
        <v>-0.76</v>
      </c>
      <c r="J134" s="10">
        <v>-1.89</v>
      </c>
      <c r="K134" s="10">
        <v>-3.56</v>
      </c>
      <c r="L134" s="10">
        <v>-4.67</v>
      </c>
      <c r="M134" s="11"/>
    </row>
    <row r="136" spans="2:17" ht="13" x14ac:dyDescent="0.3">
      <c r="B136" s="155">
        <v>0.67361111111111116</v>
      </c>
      <c r="C136" s="157">
        <v>43769</v>
      </c>
      <c r="D136" s="3" t="s">
        <v>0</v>
      </c>
      <c r="E136" s="3" t="s">
        <v>108</v>
      </c>
      <c r="F136" s="3"/>
      <c r="G136" s="3"/>
      <c r="H136" s="3"/>
      <c r="I136" s="3"/>
      <c r="J136" s="3"/>
      <c r="K136" s="3"/>
      <c r="L136" s="3"/>
      <c r="M136" s="3"/>
      <c r="N136" s="222" t="s">
        <v>395</v>
      </c>
      <c r="O136" s="3"/>
      <c r="P136" s="3"/>
      <c r="Q136" s="3"/>
    </row>
    <row r="137" spans="2:17" ht="13" x14ac:dyDescent="0.3">
      <c r="B137" s="156" t="s">
        <v>2</v>
      </c>
      <c r="C137" s="156" t="s">
        <v>3</v>
      </c>
      <c r="D137" s="156" t="s">
        <v>4</v>
      </c>
      <c r="E137" s="156" t="s">
        <v>109</v>
      </c>
      <c r="F137" s="156" t="s">
        <v>317</v>
      </c>
      <c r="G137" s="156" t="s">
        <v>318</v>
      </c>
      <c r="H137" s="3"/>
      <c r="I137" s="3"/>
      <c r="J137" s="3"/>
      <c r="K137" s="3"/>
      <c r="L137" s="3"/>
      <c r="M137" s="3"/>
      <c r="N137" s="3"/>
      <c r="O137" s="3"/>
      <c r="P137" s="3"/>
      <c r="Q137" s="3"/>
    </row>
    <row r="138" spans="2:17" x14ac:dyDescent="0.25">
      <c r="B138" s="69"/>
      <c r="C138" s="69"/>
      <c r="D138" s="217" t="s">
        <v>9</v>
      </c>
      <c r="E138" s="217" t="s">
        <v>10</v>
      </c>
      <c r="F138" s="217" t="s">
        <v>11</v>
      </c>
      <c r="G138" s="217" t="s">
        <v>12</v>
      </c>
      <c r="H138" s="217" t="s">
        <v>13</v>
      </c>
      <c r="I138" s="217" t="s">
        <v>14</v>
      </c>
      <c r="J138" s="217" t="s">
        <v>15</v>
      </c>
      <c r="K138" s="217" t="s">
        <v>16</v>
      </c>
      <c r="L138" s="217" t="s">
        <v>17</v>
      </c>
      <c r="M138" s="217" t="s">
        <v>18</v>
      </c>
      <c r="N138" s="217" t="s">
        <v>19</v>
      </c>
      <c r="O138" s="217" t="s">
        <v>20</v>
      </c>
      <c r="P138" s="217" t="s">
        <v>21</v>
      </c>
      <c r="Q138" s="217" t="s">
        <v>22</v>
      </c>
    </row>
    <row r="139" spans="2:17" x14ac:dyDescent="0.25">
      <c r="B139" s="58" t="s">
        <v>23</v>
      </c>
      <c r="C139" s="63" t="s">
        <v>24</v>
      </c>
      <c r="D139" s="58">
        <v>-0.437</v>
      </c>
      <c r="E139" s="62">
        <v>-0.36399999999999999</v>
      </c>
      <c r="F139" s="62">
        <v>-0.33800000000000002</v>
      </c>
      <c r="G139" s="62">
        <v>-0.30099999999999999</v>
      </c>
      <c r="H139" s="62">
        <v>-0.255</v>
      </c>
      <c r="I139" s="62">
        <v>-0.20399999999999999</v>
      </c>
      <c r="J139" s="62">
        <v>-0.14699999999999999</v>
      </c>
      <c r="K139" s="62">
        <v>-8.7999999999999995E-2</v>
      </c>
      <c r="L139" s="62">
        <v>-2.7E-2</v>
      </c>
      <c r="M139" s="62">
        <v>3.2000000000000001E-2</v>
      </c>
      <c r="N139" s="62">
        <v>0.28000000000000003</v>
      </c>
      <c r="O139" s="62">
        <v>0.40400000000000003</v>
      </c>
      <c r="P139" s="62">
        <v>0.441</v>
      </c>
      <c r="Q139" s="63">
        <v>0.438</v>
      </c>
    </row>
    <row r="140" spans="2:17" x14ac:dyDescent="0.25">
      <c r="B140" s="59" t="s">
        <v>25</v>
      </c>
      <c r="C140" s="65" t="s">
        <v>24</v>
      </c>
      <c r="D140" s="59">
        <v>-0.442</v>
      </c>
      <c r="E140" s="64">
        <v>-0.36299999999999999</v>
      </c>
      <c r="F140" s="64">
        <v>-0.33500000000000002</v>
      </c>
      <c r="G140" s="64">
        <v>-0.29599999999999999</v>
      </c>
      <c r="H140" s="64">
        <v>-0.25</v>
      </c>
      <c r="I140" s="64">
        <v>-0.19700000000000001</v>
      </c>
      <c r="J140" s="64">
        <v>-0.14000000000000001</v>
      </c>
      <c r="K140" s="64">
        <v>-0.08</v>
      </c>
      <c r="L140" s="64">
        <v>-1.9E-2</v>
      </c>
      <c r="M140" s="64">
        <v>0.04</v>
      </c>
      <c r="N140" s="64">
        <v>0.28699999999999998</v>
      </c>
      <c r="O140" s="64">
        <v>0.40799999999999997</v>
      </c>
      <c r="P140" s="64">
        <v>0.44400000000000001</v>
      </c>
      <c r="Q140" s="65">
        <v>0.44</v>
      </c>
    </row>
    <row r="141" spans="2:17" x14ac:dyDescent="0.25">
      <c r="B141" s="59" t="s">
        <v>26</v>
      </c>
      <c r="C141" s="65" t="s">
        <v>24</v>
      </c>
      <c r="D141" s="59">
        <v>-0.44600000000000001</v>
      </c>
      <c r="E141" s="64">
        <v>-0.36199999999999999</v>
      </c>
      <c r="F141" s="64">
        <v>-0.33100000000000002</v>
      </c>
      <c r="G141" s="64">
        <v>-0.29099999999999998</v>
      </c>
      <c r="H141" s="64">
        <v>-0.24399999999999999</v>
      </c>
      <c r="I141" s="64">
        <v>-0.191</v>
      </c>
      <c r="J141" s="64">
        <v>-0.13200000000000001</v>
      </c>
      <c r="K141" s="64">
        <v>-7.1999999999999995E-2</v>
      </c>
      <c r="L141" s="64">
        <v>-0.01</v>
      </c>
      <c r="M141" s="64">
        <v>4.9000000000000002E-2</v>
      </c>
      <c r="N141" s="64">
        <v>0.29399999999999998</v>
      </c>
      <c r="O141" s="64">
        <v>0.41299999999999998</v>
      </c>
      <c r="P141" s="64">
        <v>0.44700000000000001</v>
      </c>
      <c r="Q141" s="65">
        <v>0.442</v>
      </c>
    </row>
    <row r="142" spans="2:17" x14ac:dyDescent="0.25">
      <c r="B142" s="59" t="s">
        <v>27</v>
      </c>
      <c r="C142" s="65" t="s">
        <v>24</v>
      </c>
      <c r="D142" s="59">
        <v>-0.45100000000000001</v>
      </c>
      <c r="E142" s="64">
        <v>-0.35599999999999998</v>
      </c>
      <c r="F142" s="64">
        <v>-0.32</v>
      </c>
      <c r="G142" s="64">
        <v>-0.27500000000000002</v>
      </c>
      <c r="H142" s="64">
        <v>-0.22500000000000001</v>
      </c>
      <c r="I142" s="64">
        <v>-0.16900000000000001</v>
      </c>
      <c r="J142" s="64">
        <v>-0.11</v>
      </c>
      <c r="K142" s="64">
        <v>-4.7E-2</v>
      </c>
      <c r="L142" s="64">
        <v>1.4E-2</v>
      </c>
      <c r="M142" s="64">
        <v>7.3999999999999996E-2</v>
      </c>
      <c r="N142" s="64">
        <v>0.313</v>
      </c>
      <c r="O142" s="64">
        <v>0.42599999999999999</v>
      </c>
      <c r="P142" s="64">
        <v>0.45500000000000002</v>
      </c>
      <c r="Q142" s="65">
        <v>0.44800000000000001</v>
      </c>
    </row>
    <row r="143" spans="2:17" x14ac:dyDescent="0.25">
      <c r="B143" s="59" t="s">
        <v>28</v>
      </c>
      <c r="C143" s="65" t="s">
        <v>24</v>
      </c>
      <c r="D143" s="59">
        <v>-0.44900000000000001</v>
      </c>
      <c r="E143" s="64">
        <v>-0.34499999999999997</v>
      </c>
      <c r="F143" s="64">
        <v>-0.30399999999999999</v>
      </c>
      <c r="G143" s="64">
        <v>-0.25600000000000001</v>
      </c>
      <c r="H143" s="64">
        <v>-0.20399999999999999</v>
      </c>
      <c r="I143" s="64">
        <v>-0.14599999999999999</v>
      </c>
      <c r="J143" s="64">
        <v>-8.4000000000000005E-2</v>
      </c>
      <c r="K143" s="64">
        <v>-2.1000000000000001E-2</v>
      </c>
      <c r="L143" s="64">
        <v>0.04</v>
      </c>
      <c r="M143" s="64">
        <v>0.1</v>
      </c>
      <c r="N143" s="64">
        <v>0.33300000000000002</v>
      </c>
      <c r="O143" s="64">
        <v>0.439</v>
      </c>
      <c r="P143" s="64">
        <v>0.46400000000000002</v>
      </c>
      <c r="Q143" s="65">
        <v>0.45400000000000001</v>
      </c>
    </row>
    <row r="144" spans="2:17" x14ac:dyDescent="0.25">
      <c r="B144" s="59" t="s">
        <v>9</v>
      </c>
      <c r="C144" s="65" t="s">
        <v>24</v>
      </c>
      <c r="D144" s="59">
        <v>-0.441</v>
      </c>
      <c r="E144" s="64">
        <v>-0.33</v>
      </c>
      <c r="F144" s="64">
        <v>-0.28599999999999998</v>
      </c>
      <c r="G144" s="64">
        <v>-0.23499999999999999</v>
      </c>
      <c r="H144" s="64">
        <v>-0.18099999999999999</v>
      </c>
      <c r="I144" s="64">
        <v>-0.12</v>
      </c>
      <c r="J144" s="64">
        <v>-5.8000000000000003E-2</v>
      </c>
      <c r="K144" s="64">
        <v>6.0000000000000001E-3</v>
      </c>
      <c r="L144" s="64">
        <v>6.7000000000000004E-2</v>
      </c>
      <c r="M144" s="64">
        <v>0.127</v>
      </c>
      <c r="N144" s="64">
        <v>0.35299999999999998</v>
      </c>
      <c r="O144" s="64">
        <v>0.45200000000000001</v>
      </c>
      <c r="P144" s="64">
        <v>0.47299999999999998</v>
      </c>
      <c r="Q144" s="65">
        <v>0.46</v>
      </c>
    </row>
    <row r="145" spans="2:17" x14ac:dyDescent="0.25">
      <c r="B145" s="59" t="s">
        <v>29</v>
      </c>
      <c r="C145" s="65" t="s">
        <v>24</v>
      </c>
      <c r="D145" s="59">
        <v>-0.41099999999999998</v>
      </c>
      <c r="E145" s="64">
        <v>-0.29099999999999998</v>
      </c>
      <c r="F145" s="64">
        <v>-0.24199999999999999</v>
      </c>
      <c r="G145" s="64">
        <v>-0.187</v>
      </c>
      <c r="H145" s="64">
        <v>-0.128</v>
      </c>
      <c r="I145" s="64">
        <v>-6.6000000000000003E-2</v>
      </c>
      <c r="J145" s="64">
        <v>-1E-3</v>
      </c>
      <c r="K145" s="64">
        <v>6.2E-2</v>
      </c>
      <c r="L145" s="64">
        <v>0.123</v>
      </c>
      <c r="M145" s="64">
        <v>0.18099999999999999</v>
      </c>
      <c r="N145" s="64">
        <v>0.39300000000000002</v>
      </c>
      <c r="O145" s="64">
        <v>0.47799999999999998</v>
      </c>
      <c r="P145" s="64">
        <v>0.49</v>
      </c>
      <c r="Q145" s="65">
        <v>0.47299999999999998</v>
      </c>
    </row>
    <row r="146" spans="2:17" x14ac:dyDescent="0.25">
      <c r="B146" s="59" t="s">
        <v>10</v>
      </c>
      <c r="C146" s="65" t="s">
        <v>24</v>
      </c>
      <c r="D146" s="59">
        <v>-0.371</v>
      </c>
      <c r="E146" s="64">
        <v>-0.247</v>
      </c>
      <c r="F146" s="64">
        <v>-0.192</v>
      </c>
      <c r="G146" s="64">
        <v>-0.13500000000000001</v>
      </c>
      <c r="H146" s="64">
        <v>-7.1999999999999995E-2</v>
      </c>
      <c r="I146" s="64">
        <v>-7.0000000000000001E-3</v>
      </c>
      <c r="J146" s="64">
        <v>5.8000000000000003E-2</v>
      </c>
      <c r="K146" s="64">
        <v>0.12</v>
      </c>
      <c r="L146" s="64">
        <v>0.18099999999999999</v>
      </c>
      <c r="M146" s="64">
        <v>0.23599999999999999</v>
      </c>
      <c r="N146" s="64">
        <v>0.43099999999999999</v>
      </c>
      <c r="O146" s="64">
        <v>0.503</v>
      </c>
      <c r="P146" s="64">
        <v>0.50600000000000001</v>
      </c>
      <c r="Q146" s="65">
        <v>0.48499999999999999</v>
      </c>
    </row>
    <row r="147" spans="2:17" x14ac:dyDescent="0.25">
      <c r="B147" s="59" t="s">
        <v>11</v>
      </c>
      <c r="C147" s="65" t="s">
        <v>24</v>
      </c>
      <c r="D147" s="59">
        <v>-0.27400000000000002</v>
      </c>
      <c r="E147" s="64">
        <v>-0.14199999999999999</v>
      </c>
      <c r="F147" s="64">
        <v>-8.2000000000000003E-2</v>
      </c>
      <c r="G147" s="64">
        <v>-1.7000000000000001E-2</v>
      </c>
      <c r="H147" s="64">
        <v>0.05</v>
      </c>
      <c r="I147" s="64">
        <v>0.11600000000000001</v>
      </c>
      <c r="J147" s="64">
        <v>0.17899999999999999</v>
      </c>
      <c r="K147" s="64">
        <v>0.24</v>
      </c>
      <c r="L147" s="64">
        <v>0.29399999999999998</v>
      </c>
      <c r="M147" s="64">
        <v>0.34399999999999997</v>
      </c>
      <c r="N147" s="64">
        <v>0.504</v>
      </c>
      <c r="O147" s="64">
        <v>0.54800000000000004</v>
      </c>
      <c r="P147" s="64">
        <v>0.53700000000000003</v>
      </c>
      <c r="Q147" s="65">
        <v>0.50600000000000001</v>
      </c>
    </row>
    <row r="148" spans="2:17" x14ac:dyDescent="0.25">
      <c r="B148" s="59" t="s">
        <v>12</v>
      </c>
      <c r="C148" s="65" t="s">
        <v>24</v>
      </c>
      <c r="D148" s="59">
        <v>-0.157</v>
      </c>
      <c r="E148" s="64">
        <v>-2.4E-2</v>
      </c>
      <c r="F148" s="64">
        <v>4.3999999999999997E-2</v>
      </c>
      <c r="G148" s="64">
        <v>0.111</v>
      </c>
      <c r="H148" s="64">
        <v>0.17899999999999999</v>
      </c>
      <c r="I148" s="64">
        <v>0.24199999999999999</v>
      </c>
      <c r="J148" s="64">
        <v>0.30199999999999999</v>
      </c>
      <c r="K148" s="64">
        <v>0.35599999999999998</v>
      </c>
      <c r="L148" s="64">
        <v>0.40400000000000003</v>
      </c>
      <c r="M148" s="64">
        <v>0.44700000000000001</v>
      </c>
      <c r="N148" s="64">
        <v>0.56999999999999995</v>
      </c>
      <c r="O148" s="64">
        <v>0.58699999999999997</v>
      </c>
      <c r="P148" s="64">
        <v>0.56200000000000006</v>
      </c>
      <c r="Q148" s="65">
        <v>0.52300000000000002</v>
      </c>
    </row>
    <row r="149" spans="2:17" x14ac:dyDescent="0.25">
      <c r="B149" s="59" t="s">
        <v>13</v>
      </c>
      <c r="C149" s="65" t="s">
        <v>24</v>
      </c>
      <c r="D149" s="59">
        <v>-0.03</v>
      </c>
      <c r="E149" s="64">
        <v>0.109</v>
      </c>
      <c r="F149" s="64">
        <v>0.17799999999999999</v>
      </c>
      <c r="G149" s="64">
        <v>0.246</v>
      </c>
      <c r="H149" s="64">
        <v>0.308</v>
      </c>
      <c r="I149" s="64">
        <v>0.36799999999999999</v>
      </c>
      <c r="J149" s="64">
        <v>0.42</v>
      </c>
      <c r="K149" s="64">
        <v>0.44600000000000001</v>
      </c>
      <c r="L149" s="64">
        <v>0.50800000000000001</v>
      </c>
      <c r="M149" s="140">
        <v>0.54200000000000004</v>
      </c>
      <c r="N149" s="64">
        <v>0.625</v>
      </c>
      <c r="O149" s="64">
        <v>0.61899999999999999</v>
      </c>
      <c r="P149" s="64">
        <v>0.58199999999999996</v>
      </c>
      <c r="Q149" s="65">
        <v>0.53600000000000003</v>
      </c>
    </row>
    <row r="150" spans="2:17" x14ac:dyDescent="0.25">
      <c r="B150" s="59" t="s">
        <v>15</v>
      </c>
      <c r="C150" s="65" t="s">
        <v>24</v>
      </c>
      <c r="D150" s="59">
        <v>0.26</v>
      </c>
      <c r="E150" s="64">
        <v>0.38300000000000001</v>
      </c>
      <c r="F150" s="64">
        <v>0.441</v>
      </c>
      <c r="G150" s="64">
        <v>0.498</v>
      </c>
      <c r="H150" s="64">
        <v>0.54500000000000004</v>
      </c>
      <c r="I150" s="64">
        <v>0.58699999999999997</v>
      </c>
      <c r="J150" s="64">
        <v>0.623</v>
      </c>
      <c r="K150" s="64">
        <v>0.65200000000000002</v>
      </c>
      <c r="L150" s="64">
        <v>0.67400000000000004</v>
      </c>
      <c r="M150" s="64">
        <v>0.68899999999999995</v>
      </c>
      <c r="N150" s="64">
        <v>0.70199999999999996</v>
      </c>
      <c r="O150" s="64">
        <v>0.65800000000000003</v>
      </c>
      <c r="P150" s="64">
        <v>0.60399999999999998</v>
      </c>
      <c r="Q150" s="65">
        <v>0.54500000000000004</v>
      </c>
    </row>
    <row r="151" spans="2:17" x14ac:dyDescent="0.25">
      <c r="B151" s="59" t="s">
        <v>18</v>
      </c>
      <c r="C151" s="65" t="s">
        <v>24</v>
      </c>
      <c r="D151" s="59">
        <v>0.63800000000000001</v>
      </c>
      <c r="E151" s="64">
        <v>0.70399999999999996</v>
      </c>
      <c r="F151" s="64">
        <v>0.73499999999999999</v>
      </c>
      <c r="G151" s="64">
        <v>0.76200000000000001</v>
      </c>
      <c r="H151" s="64">
        <v>0.78200000000000003</v>
      </c>
      <c r="I151" s="64">
        <v>0.79400000000000004</v>
      </c>
      <c r="J151" s="64">
        <v>0.79800000000000004</v>
      </c>
      <c r="K151" s="64">
        <v>0.77900000000000003</v>
      </c>
      <c r="L151" s="64">
        <v>0.79700000000000004</v>
      </c>
      <c r="M151" s="64">
        <v>0.79</v>
      </c>
      <c r="N151" s="64">
        <v>0.72899999999999998</v>
      </c>
      <c r="O151" s="64">
        <v>0.65600000000000003</v>
      </c>
      <c r="P151" s="64">
        <v>0.58499999999999996</v>
      </c>
      <c r="Q151" s="65">
        <v>0.51700000000000002</v>
      </c>
    </row>
    <row r="152" spans="2:17" x14ac:dyDescent="0.25">
      <c r="B152" s="59" t="s">
        <v>19</v>
      </c>
      <c r="C152" s="65" t="s">
        <v>24</v>
      </c>
      <c r="D152" s="59">
        <v>0.84499999999999997</v>
      </c>
      <c r="E152" s="64">
        <v>0.83899999999999997</v>
      </c>
      <c r="F152" s="64">
        <v>0.82799999999999996</v>
      </c>
      <c r="G152" s="64">
        <v>0.81699999999999995</v>
      </c>
      <c r="H152" s="64">
        <v>0.79800000000000004</v>
      </c>
      <c r="I152" s="64">
        <v>0.78</v>
      </c>
      <c r="J152" s="64">
        <v>0.76100000000000001</v>
      </c>
      <c r="K152" s="64">
        <v>0.74099999999999999</v>
      </c>
      <c r="L152" s="64">
        <v>0.72099999999999997</v>
      </c>
      <c r="M152" s="64">
        <v>0.70099999999999996</v>
      </c>
      <c r="N152" s="64">
        <v>0.61099999999999999</v>
      </c>
      <c r="O152" s="64">
        <v>0.53200000000000003</v>
      </c>
      <c r="P152" s="64">
        <v>0.46</v>
      </c>
      <c r="Q152" s="65">
        <v>0.4</v>
      </c>
    </row>
    <row r="153" spans="2:17" x14ac:dyDescent="0.25">
      <c r="B153" s="59" t="s">
        <v>20</v>
      </c>
      <c r="C153" s="65" t="s">
        <v>24</v>
      </c>
      <c r="D153" s="59">
        <v>0.68100000000000005</v>
      </c>
      <c r="E153" s="64">
        <v>0.66700000000000004</v>
      </c>
      <c r="F153" s="64">
        <v>0.64300000000000002</v>
      </c>
      <c r="G153" s="64">
        <v>0.66200000000000003</v>
      </c>
      <c r="H153" s="64">
        <v>0.60099999999999998</v>
      </c>
      <c r="I153" s="64">
        <v>0.58299999999999996</v>
      </c>
      <c r="J153" s="64">
        <v>0.56299999999999994</v>
      </c>
      <c r="K153" s="64">
        <v>0.54800000000000004</v>
      </c>
      <c r="L153" s="64">
        <v>0.52900000000000003</v>
      </c>
      <c r="M153" s="64">
        <v>0.51400000000000001</v>
      </c>
      <c r="N153" s="64">
        <v>0.439</v>
      </c>
      <c r="O153" s="64">
        <v>0.371</v>
      </c>
      <c r="P153" s="64">
        <v>0.316</v>
      </c>
      <c r="Q153" s="65">
        <v>0.26700000000000002</v>
      </c>
    </row>
    <row r="154" spans="2:17" x14ac:dyDescent="0.25">
      <c r="B154" s="59" t="s">
        <v>21</v>
      </c>
      <c r="C154" s="65" t="s">
        <v>24</v>
      </c>
      <c r="D154" s="59">
        <v>0.49099999999999999</v>
      </c>
      <c r="E154" s="64">
        <v>0.46700000000000003</v>
      </c>
      <c r="F154" s="64">
        <v>0.45800000000000002</v>
      </c>
      <c r="G154" s="64">
        <v>0.438</v>
      </c>
      <c r="H154" s="64">
        <v>0.42499999999999999</v>
      </c>
      <c r="I154" s="64">
        <v>0.41099999999999998</v>
      </c>
      <c r="J154" s="64">
        <v>0.33900000000000002</v>
      </c>
      <c r="K154" s="64">
        <v>0.38600000000000001</v>
      </c>
      <c r="L154" s="64">
        <v>0.37</v>
      </c>
      <c r="M154" s="64">
        <v>0.35699999999999998</v>
      </c>
      <c r="N154" s="64">
        <v>0.29199999999999998</v>
      </c>
      <c r="O154" s="64">
        <v>0.24199999999999999</v>
      </c>
      <c r="P154" s="64">
        <v>0.19700000000000001</v>
      </c>
      <c r="Q154" s="65">
        <v>0.17</v>
      </c>
    </row>
    <row r="155" spans="2:17" x14ac:dyDescent="0.25">
      <c r="B155" s="218" t="s">
        <v>22</v>
      </c>
      <c r="C155" s="219" t="s">
        <v>24</v>
      </c>
      <c r="D155" s="218">
        <v>0.33300000000000002</v>
      </c>
      <c r="E155" s="67">
        <v>0.33400000000000002</v>
      </c>
      <c r="F155" s="67">
        <v>0.318</v>
      </c>
      <c r="G155" s="67">
        <v>0.3</v>
      </c>
      <c r="H155" s="67">
        <v>0.28699999999999998</v>
      </c>
      <c r="I155" s="67">
        <v>0.27</v>
      </c>
      <c r="J155" s="67">
        <v>0.26200000000000001</v>
      </c>
      <c r="K155" s="67">
        <v>0.24399999999999999</v>
      </c>
      <c r="L155" s="67">
        <v>0.23400000000000001</v>
      </c>
      <c r="M155" s="67">
        <v>0.224</v>
      </c>
      <c r="N155" s="67">
        <v>0.17899999999999999</v>
      </c>
      <c r="O155" s="67">
        <v>0.13900000000000001</v>
      </c>
      <c r="P155" s="67">
        <v>0.11799999999999999</v>
      </c>
      <c r="Q155" s="219">
        <v>0.129</v>
      </c>
    </row>
  </sheetData>
  <mergeCells count="4">
    <mergeCell ref="C88:G88"/>
    <mergeCell ref="I88:M88"/>
    <mergeCell ref="C113:G113"/>
    <mergeCell ref="I113:M113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6B8760-F3E7-4046-91C2-75A92FE3C0F9}">
  <sheetPr>
    <tabColor rgb="FF92D050"/>
  </sheetPr>
  <dimension ref="B1:AS76"/>
  <sheetViews>
    <sheetView zoomScale="60" zoomScaleNormal="60" workbookViewId="0">
      <selection activeCell="C28" sqref="C28"/>
    </sheetView>
  </sheetViews>
  <sheetFormatPr defaultColWidth="9.08984375" defaultRowHeight="14.5" x14ac:dyDescent="0.35"/>
  <cols>
    <col min="1" max="1" width="9.08984375" style="244"/>
    <col min="2" max="3" width="9.08984375" style="251"/>
    <col min="4" max="16384" width="9.08984375" style="244"/>
  </cols>
  <sheetData>
    <row r="1" spans="2:45" ht="18.5" x14ac:dyDescent="0.45">
      <c r="B1" s="338" t="s">
        <v>400</v>
      </c>
      <c r="C1" s="338"/>
      <c r="D1" s="338"/>
      <c r="E1" s="338"/>
      <c r="F1" s="338"/>
      <c r="G1" s="338"/>
      <c r="H1" s="338"/>
      <c r="I1" s="338"/>
      <c r="J1" s="338"/>
      <c r="K1" s="338"/>
      <c r="L1" s="338"/>
      <c r="M1" s="338"/>
      <c r="N1" s="338"/>
      <c r="O1" s="338"/>
      <c r="P1" s="338"/>
      <c r="Q1" s="338"/>
      <c r="T1" s="339" t="s">
        <v>401</v>
      </c>
      <c r="U1" s="339"/>
      <c r="V1" s="339"/>
      <c r="W1" s="339"/>
      <c r="X1" s="339"/>
      <c r="Y1" s="339"/>
      <c r="Z1" s="339"/>
      <c r="AA1" s="339"/>
      <c r="AB1" s="339"/>
      <c r="AC1" s="339"/>
      <c r="AD1" s="339"/>
      <c r="AE1" s="339"/>
      <c r="AF1" s="339"/>
      <c r="AG1" s="339"/>
      <c r="AH1" s="339"/>
      <c r="AI1" s="339"/>
      <c r="AJ1" s="339"/>
      <c r="AK1" s="339"/>
      <c r="AL1" s="339"/>
      <c r="AM1" s="339"/>
      <c r="AN1" s="339"/>
      <c r="AO1" s="339"/>
      <c r="AP1" s="339"/>
      <c r="AQ1" s="339"/>
      <c r="AR1" s="245"/>
      <c r="AS1" s="245"/>
    </row>
    <row r="2" spans="2:45" ht="15.5" x14ac:dyDescent="0.35">
      <c r="B2" s="320" t="s">
        <v>402</v>
      </c>
      <c r="C2" s="321"/>
      <c r="D2" s="321"/>
      <c r="E2" s="321"/>
      <c r="F2" s="321"/>
      <c r="G2" s="321"/>
      <c r="H2" s="321"/>
      <c r="I2" s="321"/>
      <c r="J2" s="321"/>
      <c r="K2" s="321"/>
      <c r="L2" s="321"/>
      <c r="M2" s="321"/>
      <c r="N2" s="321"/>
      <c r="O2" s="321"/>
      <c r="P2" s="321"/>
      <c r="Q2" s="322"/>
      <c r="T2" s="340" t="s">
        <v>403</v>
      </c>
      <c r="U2" s="341"/>
      <c r="V2" s="341"/>
      <c r="W2" s="341"/>
      <c r="X2" s="341"/>
      <c r="Y2" s="341"/>
      <c r="Z2" s="341"/>
      <c r="AA2" s="341"/>
      <c r="AB2" s="341"/>
      <c r="AC2" s="341"/>
      <c r="AD2" s="341"/>
      <c r="AE2" s="341"/>
      <c r="AF2" s="341"/>
      <c r="AG2" s="341"/>
      <c r="AH2" s="342"/>
      <c r="AI2" s="246"/>
      <c r="AS2" s="245"/>
    </row>
    <row r="3" spans="2:45" x14ac:dyDescent="0.35">
      <c r="D3" s="248" t="str">
        <f>'Swaptions Physical'!D4</f>
        <v>1Y</v>
      </c>
      <c r="E3" s="249" t="str">
        <f>'Swaptions Physical'!E4</f>
        <v>2Y</v>
      </c>
      <c r="F3" s="249" t="str">
        <f>'Swaptions Physical'!F4</f>
        <v>3Y</v>
      </c>
      <c r="G3" s="249" t="str">
        <f>'Swaptions Physical'!G4</f>
        <v>4Y</v>
      </c>
      <c r="H3" s="249" t="str">
        <f>'Swaptions Physical'!H4</f>
        <v>5Y</v>
      </c>
      <c r="I3" s="249" t="str">
        <f>'Swaptions Physical'!I4</f>
        <v>6Y</v>
      </c>
      <c r="J3" s="249" t="str">
        <f>'Swaptions Physical'!J4</f>
        <v>7Y</v>
      </c>
      <c r="K3" s="249" t="str">
        <f>'Swaptions Physical'!K4</f>
        <v>8Y</v>
      </c>
      <c r="L3" s="249" t="str">
        <f>'Swaptions Physical'!L4</f>
        <v>9Y</v>
      </c>
      <c r="M3" s="249" t="str">
        <f>'Swaptions Physical'!M4</f>
        <v>10Y</v>
      </c>
      <c r="N3" s="249" t="str">
        <f>'Swaptions Physical'!N4</f>
        <v>15Y</v>
      </c>
      <c r="O3" s="249" t="str">
        <f>'Swaptions Physical'!O4</f>
        <v>20Y</v>
      </c>
      <c r="P3" s="249" t="str">
        <f>'Swaptions Physical'!P4</f>
        <v>25Y</v>
      </c>
      <c r="Q3" s="250" t="str">
        <f>'Swaptions Physical'!Q4</f>
        <v>30Y</v>
      </c>
      <c r="T3" s="333" t="s">
        <v>404</v>
      </c>
      <c r="U3" s="335" t="s">
        <v>405</v>
      </c>
      <c r="V3" s="336"/>
      <c r="W3" s="336"/>
      <c r="X3" s="336"/>
      <c r="Y3" s="336"/>
      <c r="Z3" s="336"/>
      <c r="AA3" s="336"/>
      <c r="AB3" s="336"/>
      <c r="AC3" s="336"/>
      <c r="AD3" s="336"/>
      <c r="AE3" s="336"/>
      <c r="AF3" s="336"/>
      <c r="AG3" s="336"/>
      <c r="AH3" s="337"/>
      <c r="AS3" s="251"/>
    </row>
    <row r="4" spans="2:45" x14ac:dyDescent="0.35">
      <c r="B4" s="253" t="str">
        <f>'Swaptions Physical'!B5</f>
        <v>1M</v>
      </c>
      <c r="C4" s="255" t="str">
        <f>'Swaptions Physical'!C5</f>
        <v>Opt</v>
      </c>
      <c r="D4" s="253">
        <f>'Swaptions Physical'!D5</f>
        <v>3.5</v>
      </c>
      <c r="E4" s="254">
        <f>'Swaptions Physical'!E5</f>
        <v>9</v>
      </c>
      <c r="F4" s="254">
        <f>'Swaptions Physical'!F5</f>
        <v>16</v>
      </c>
      <c r="G4" s="254">
        <f>'Swaptions Physical'!G5</f>
        <v>25.5</v>
      </c>
      <c r="H4" s="254">
        <f>'Swaptions Physical'!H5</f>
        <v>36</v>
      </c>
      <c r="I4" s="254">
        <f>'Swaptions Physical'!I5</f>
        <v>48</v>
      </c>
      <c r="J4" s="254">
        <f>'Swaptions Physical'!J5</f>
        <v>61</v>
      </c>
      <c r="K4" s="254">
        <f>'Swaptions Physical'!K5</f>
        <v>75</v>
      </c>
      <c r="L4" s="254">
        <f>'Swaptions Physical'!L5</f>
        <v>89.5</v>
      </c>
      <c r="M4" s="254">
        <f>'Swaptions Physical'!M5</f>
        <v>105</v>
      </c>
      <c r="N4" s="254">
        <f>'Swaptions Physical'!N5</f>
        <v>181</v>
      </c>
      <c r="O4" s="254">
        <f>'Swaptions Physical'!O5</f>
        <v>256</v>
      </c>
      <c r="P4" s="254">
        <f>'Swaptions Physical'!P5</f>
        <v>321</v>
      </c>
      <c r="Q4" s="255">
        <f>'Swaptions Physical'!Q5</f>
        <v>385</v>
      </c>
      <c r="T4" s="334"/>
      <c r="U4" s="256">
        <v>1</v>
      </c>
      <c r="V4" s="252">
        <v>2</v>
      </c>
      <c r="W4" s="252">
        <v>3</v>
      </c>
      <c r="X4" s="252">
        <v>4</v>
      </c>
      <c r="Y4" s="252">
        <v>5</v>
      </c>
      <c r="Z4" s="252">
        <v>6</v>
      </c>
      <c r="AA4" s="252">
        <v>7</v>
      </c>
      <c r="AB4" s="252">
        <v>8</v>
      </c>
      <c r="AC4" s="252">
        <v>9</v>
      </c>
      <c r="AD4" s="252">
        <v>10</v>
      </c>
      <c r="AE4" s="252">
        <v>15</v>
      </c>
      <c r="AF4" s="252">
        <v>20</v>
      </c>
      <c r="AG4" s="252">
        <v>25</v>
      </c>
      <c r="AH4" s="257">
        <v>30</v>
      </c>
      <c r="AS4" s="251"/>
    </row>
    <row r="5" spans="2:45" x14ac:dyDescent="0.35">
      <c r="B5" s="260" t="str">
        <f>'Swaptions Physical'!B6</f>
        <v>2M</v>
      </c>
      <c r="C5" s="261" t="str">
        <f>'Swaptions Physical'!C6</f>
        <v>Opt</v>
      </c>
      <c r="D5" s="260">
        <f>'Swaptions Physical'!D6</f>
        <v>5.5</v>
      </c>
      <c r="E5" s="251">
        <f>'Swaptions Physical'!E6</f>
        <v>13</v>
      </c>
      <c r="F5" s="251">
        <f>'Swaptions Physical'!F6</f>
        <v>23.5</v>
      </c>
      <c r="G5" s="251">
        <f>'Swaptions Physical'!G6</f>
        <v>36.5</v>
      </c>
      <c r="H5" s="251">
        <f>'Swaptions Physical'!H6</f>
        <v>49.5</v>
      </c>
      <c r="I5" s="251">
        <f>'Swaptions Physical'!I6</f>
        <v>67.5</v>
      </c>
      <c r="J5" s="251">
        <f>'Swaptions Physical'!J6</f>
        <v>88.5</v>
      </c>
      <c r="K5" s="251">
        <f>'Swaptions Physical'!K6</f>
        <v>109</v>
      </c>
      <c r="L5" s="251">
        <f>'Swaptions Physical'!L6</f>
        <v>131</v>
      </c>
      <c r="M5" s="251">
        <f>'Swaptions Physical'!M6</f>
        <v>153</v>
      </c>
      <c r="N5" s="251">
        <f>'Swaptions Physical'!N6</f>
        <v>262</v>
      </c>
      <c r="O5" s="251">
        <f>'Swaptions Physical'!O6</f>
        <v>372</v>
      </c>
      <c r="P5" s="251">
        <f>'Swaptions Physical'!P6</f>
        <v>468</v>
      </c>
      <c r="Q5" s="261">
        <f>'Swaptions Physical'!Q6</f>
        <v>561</v>
      </c>
      <c r="T5" s="262">
        <f>1/12</f>
        <v>8.3333333333333329E-2</v>
      </c>
      <c r="U5" s="253">
        <f t="shared" ref="U5:U21" si="0">D4/2</f>
        <v>1.75</v>
      </c>
      <c r="V5" s="263">
        <f t="shared" ref="V5:V21" si="1">E4/2</f>
        <v>4.5</v>
      </c>
      <c r="W5" s="254">
        <f t="shared" ref="W5:W21" si="2">F4/2</f>
        <v>8</v>
      </c>
      <c r="X5" s="254">
        <f t="shared" ref="X5:X21" si="3">G4/2</f>
        <v>12.75</v>
      </c>
      <c r="Y5" s="263">
        <f t="shared" ref="Y5:Y21" si="4">H4/2</f>
        <v>18</v>
      </c>
      <c r="Z5" s="254">
        <f t="shared" ref="Z5:Z21" si="5">I4/2</f>
        <v>24</v>
      </c>
      <c r="AA5" s="254">
        <f t="shared" ref="AA5:AA21" si="6">J4/2</f>
        <v>30.5</v>
      </c>
      <c r="AB5" s="254">
        <f t="shared" ref="AB5:AB21" si="7">K4/2</f>
        <v>37.5</v>
      </c>
      <c r="AC5" s="254">
        <f t="shared" ref="AC5:AC21" si="8">L4/2</f>
        <v>44.75</v>
      </c>
      <c r="AD5" s="263">
        <f t="shared" ref="AD5:AD21" si="9">M4/2</f>
        <v>52.5</v>
      </c>
      <c r="AE5" s="254">
        <f t="shared" ref="AE5:AE21" si="10">N4/2</f>
        <v>90.5</v>
      </c>
      <c r="AF5" s="263">
        <f t="shared" ref="AF5:AF21" si="11">O4/2</f>
        <v>128</v>
      </c>
      <c r="AG5" s="254">
        <f t="shared" ref="AG5:AG21" si="12">P4/2</f>
        <v>160.5</v>
      </c>
      <c r="AH5" s="264">
        <f t="shared" ref="AH5:AH21" si="13">Q4/2</f>
        <v>192.5</v>
      </c>
      <c r="AS5" s="251"/>
    </row>
    <row r="6" spans="2:45" x14ac:dyDescent="0.35">
      <c r="B6" s="260" t="str">
        <f>'Swaptions Physical'!B7</f>
        <v>3M</v>
      </c>
      <c r="C6" s="261" t="str">
        <f>'Swaptions Physical'!C7</f>
        <v>Opt</v>
      </c>
      <c r="D6" s="260">
        <f>'Swaptions Physical'!D7</f>
        <v>6.5</v>
      </c>
      <c r="E6" s="251">
        <f>'Swaptions Physical'!E7</f>
        <v>15.5</v>
      </c>
      <c r="F6" s="251">
        <f>'Swaptions Physical'!F7</f>
        <v>28</v>
      </c>
      <c r="G6" s="251">
        <f>'Swaptions Physical'!G7</f>
        <v>45.5</v>
      </c>
      <c r="H6" s="251">
        <f>'Swaptions Physical'!H7</f>
        <v>63</v>
      </c>
      <c r="I6" s="251">
        <f>'Swaptions Physical'!I7</f>
        <v>84.5</v>
      </c>
      <c r="J6" s="251">
        <f>'Swaptions Physical'!J7</f>
        <v>110</v>
      </c>
      <c r="K6" s="251">
        <f>'Swaptions Physical'!K7</f>
        <v>136</v>
      </c>
      <c r="L6" s="251">
        <f>'Swaptions Physical'!L7</f>
        <v>163</v>
      </c>
      <c r="M6" s="251">
        <f>'Swaptions Physical'!M7</f>
        <v>192</v>
      </c>
      <c r="N6" s="251">
        <f>'Swaptions Physical'!N7</f>
        <v>327</v>
      </c>
      <c r="O6" s="251">
        <f>'Swaptions Physical'!O7</f>
        <v>463</v>
      </c>
      <c r="P6" s="251">
        <f>'Swaptions Physical'!P7</f>
        <v>576</v>
      </c>
      <c r="Q6" s="261">
        <f>'Swaptions Physical'!Q7</f>
        <v>698</v>
      </c>
      <c r="T6" s="265">
        <f>2/12</f>
        <v>0.16666666666666666</v>
      </c>
      <c r="U6" s="260">
        <f t="shared" si="0"/>
        <v>2.75</v>
      </c>
      <c r="V6" s="251">
        <f t="shared" si="1"/>
        <v>6.5</v>
      </c>
      <c r="W6" s="251">
        <f t="shared" si="2"/>
        <v>11.75</v>
      </c>
      <c r="X6" s="251">
        <f t="shared" si="3"/>
        <v>18.25</v>
      </c>
      <c r="Y6" s="251">
        <f t="shared" si="4"/>
        <v>24.75</v>
      </c>
      <c r="Z6" s="251">
        <f t="shared" si="5"/>
        <v>33.75</v>
      </c>
      <c r="AA6" s="251">
        <f t="shared" si="6"/>
        <v>44.25</v>
      </c>
      <c r="AB6" s="251">
        <f t="shared" si="7"/>
        <v>54.5</v>
      </c>
      <c r="AC6" s="251">
        <f t="shared" si="8"/>
        <v>65.5</v>
      </c>
      <c r="AD6" s="251">
        <f t="shared" si="9"/>
        <v>76.5</v>
      </c>
      <c r="AE6" s="251">
        <f t="shared" si="10"/>
        <v>131</v>
      </c>
      <c r="AF6" s="251">
        <f t="shared" si="11"/>
        <v>186</v>
      </c>
      <c r="AG6" s="251">
        <f t="shared" si="12"/>
        <v>234</v>
      </c>
      <c r="AH6" s="261">
        <f t="shared" si="13"/>
        <v>280.5</v>
      </c>
      <c r="AS6" s="251"/>
    </row>
    <row r="7" spans="2:45" x14ac:dyDescent="0.35">
      <c r="B7" s="260" t="str">
        <f>'Swaptions Physical'!B8</f>
        <v>6M</v>
      </c>
      <c r="C7" s="261" t="str">
        <f>'Swaptions Physical'!C8</f>
        <v>Opt</v>
      </c>
      <c r="D7" s="260">
        <f>'Swaptions Physical'!D8</f>
        <v>9</v>
      </c>
      <c r="E7" s="251">
        <f>'Swaptions Physical'!E8</f>
        <v>22</v>
      </c>
      <c r="F7" s="251">
        <f>'Swaptions Physical'!F8</f>
        <v>39</v>
      </c>
      <c r="G7" s="251">
        <f>'Swaptions Physical'!G8</f>
        <v>62.5</v>
      </c>
      <c r="H7" s="251">
        <f>'Swaptions Physical'!H8</f>
        <v>88</v>
      </c>
      <c r="I7" s="251">
        <f>'Swaptions Physical'!I8</f>
        <v>117</v>
      </c>
      <c r="J7" s="251">
        <f>'Swaptions Physical'!J8</f>
        <v>151</v>
      </c>
      <c r="K7" s="251">
        <f>'Swaptions Physical'!K8</f>
        <v>186</v>
      </c>
      <c r="L7" s="251">
        <f>'Swaptions Physical'!L8</f>
        <v>224</v>
      </c>
      <c r="M7" s="251">
        <f>'Swaptions Physical'!M8</f>
        <v>262</v>
      </c>
      <c r="N7" s="251">
        <f>'Swaptions Physical'!N8</f>
        <v>444</v>
      </c>
      <c r="O7" s="251">
        <f>'Swaptions Physical'!O8</f>
        <v>620</v>
      </c>
      <c r="P7" s="251">
        <f>'Swaptions Physical'!P8</f>
        <v>781</v>
      </c>
      <c r="Q7" s="261">
        <f>'Swaptions Physical'!Q8</f>
        <v>934</v>
      </c>
      <c r="T7" s="265">
        <f>3/12</f>
        <v>0.25</v>
      </c>
      <c r="U7" s="260">
        <f t="shared" si="0"/>
        <v>3.25</v>
      </c>
      <c r="V7" s="268">
        <f t="shared" si="1"/>
        <v>7.75</v>
      </c>
      <c r="W7" s="251">
        <f t="shared" si="2"/>
        <v>14</v>
      </c>
      <c r="X7" s="251">
        <f t="shared" si="3"/>
        <v>22.75</v>
      </c>
      <c r="Y7" s="268">
        <f t="shared" si="4"/>
        <v>31.5</v>
      </c>
      <c r="Z7" s="251">
        <f t="shared" si="5"/>
        <v>42.25</v>
      </c>
      <c r="AA7" s="251">
        <f t="shared" si="6"/>
        <v>55</v>
      </c>
      <c r="AB7" s="251">
        <f t="shared" si="7"/>
        <v>68</v>
      </c>
      <c r="AC7" s="251">
        <f t="shared" si="8"/>
        <v>81.5</v>
      </c>
      <c r="AD7" s="268">
        <f t="shared" si="9"/>
        <v>96</v>
      </c>
      <c r="AE7" s="251">
        <f t="shared" si="10"/>
        <v>163.5</v>
      </c>
      <c r="AF7" s="268">
        <f t="shared" si="11"/>
        <v>231.5</v>
      </c>
      <c r="AG7" s="251">
        <f t="shared" si="12"/>
        <v>288</v>
      </c>
      <c r="AH7" s="269">
        <f t="shared" si="13"/>
        <v>349</v>
      </c>
      <c r="AS7" s="251"/>
    </row>
    <row r="8" spans="2:45" x14ac:dyDescent="0.35">
      <c r="B8" s="260" t="str">
        <f>'Swaptions Physical'!B9</f>
        <v>9M</v>
      </c>
      <c r="C8" s="261" t="str">
        <f>'Swaptions Physical'!C9</f>
        <v>Opt</v>
      </c>
      <c r="D8" s="260">
        <f>'Swaptions Physical'!D9</f>
        <v>11.5</v>
      </c>
      <c r="E8" s="251">
        <f>'Swaptions Physical'!E9</f>
        <v>27.5</v>
      </c>
      <c r="F8" s="251">
        <f>'Swaptions Physical'!F9</f>
        <v>50.5</v>
      </c>
      <c r="G8" s="251">
        <f>'Swaptions Physical'!G9</f>
        <v>79.5</v>
      </c>
      <c r="H8" s="251">
        <f>'Swaptions Physical'!H9</f>
        <v>110</v>
      </c>
      <c r="I8" s="251">
        <f>'Swaptions Physical'!I9</f>
        <v>145</v>
      </c>
      <c r="J8" s="251">
        <f>'Swaptions Physical'!J9</f>
        <v>184</v>
      </c>
      <c r="K8" s="251">
        <f>'Swaptions Physical'!K9</f>
        <v>225</v>
      </c>
      <c r="L8" s="251">
        <f>'Swaptions Physical'!L9</f>
        <v>270</v>
      </c>
      <c r="M8" s="251">
        <f>'Swaptions Physical'!M9</f>
        <v>317</v>
      </c>
      <c r="N8" s="251">
        <f>'Swaptions Physical'!N9</f>
        <v>532</v>
      </c>
      <c r="O8" s="251">
        <f>'Swaptions Physical'!O9</f>
        <v>737</v>
      </c>
      <c r="P8" s="251">
        <f>'Swaptions Physical'!P9</f>
        <v>925</v>
      </c>
      <c r="Q8" s="261">
        <f>'Swaptions Physical'!Q9</f>
        <v>1108</v>
      </c>
      <c r="T8" s="265">
        <f>6/12</f>
        <v>0.5</v>
      </c>
      <c r="U8" s="260">
        <f t="shared" si="0"/>
        <v>4.5</v>
      </c>
      <c r="V8" s="268">
        <f t="shared" si="1"/>
        <v>11</v>
      </c>
      <c r="W8" s="251">
        <f t="shared" si="2"/>
        <v>19.5</v>
      </c>
      <c r="X8" s="251">
        <f t="shared" si="3"/>
        <v>31.25</v>
      </c>
      <c r="Y8" s="268">
        <f t="shared" si="4"/>
        <v>44</v>
      </c>
      <c r="Z8" s="251">
        <f t="shared" si="5"/>
        <v>58.5</v>
      </c>
      <c r="AA8" s="251">
        <f t="shared" si="6"/>
        <v>75.5</v>
      </c>
      <c r="AB8" s="251">
        <f t="shared" si="7"/>
        <v>93</v>
      </c>
      <c r="AC8" s="251">
        <f t="shared" si="8"/>
        <v>112</v>
      </c>
      <c r="AD8" s="268">
        <f t="shared" si="9"/>
        <v>131</v>
      </c>
      <c r="AE8" s="251">
        <f t="shared" si="10"/>
        <v>222</v>
      </c>
      <c r="AF8" s="268">
        <f t="shared" si="11"/>
        <v>310</v>
      </c>
      <c r="AG8" s="251">
        <f t="shared" si="12"/>
        <v>390.5</v>
      </c>
      <c r="AH8" s="269">
        <f t="shared" si="13"/>
        <v>467</v>
      </c>
      <c r="AS8" s="251"/>
    </row>
    <row r="9" spans="2:45" x14ac:dyDescent="0.35">
      <c r="B9" s="260" t="str">
        <f>'Swaptions Physical'!B10</f>
        <v>1Y</v>
      </c>
      <c r="C9" s="261" t="str">
        <f>'Swaptions Physical'!C10</f>
        <v>Opt</v>
      </c>
      <c r="D9" s="260">
        <f>'Swaptions Physical'!D10</f>
        <v>14.5</v>
      </c>
      <c r="E9" s="251">
        <f>'Swaptions Physical'!E10</f>
        <v>33.5</v>
      </c>
      <c r="F9" s="251">
        <f>'Swaptions Physical'!F10</f>
        <v>60.5</v>
      </c>
      <c r="G9" s="251">
        <f>'Swaptions Physical'!G10</f>
        <v>93.5</v>
      </c>
      <c r="H9" s="251">
        <f>'Swaptions Physical'!H10</f>
        <v>129</v>
      </c>
      <c r="I9" s="251">
        <f>'Swaptions Physical'!I10</f>
        <v>170</v>
      </c>
      <c r="J9" s="251">
        <f>'Swaptions Physical'!J10</f>
        <v>215</v>
      </c>
      <c r="K9" s="251">
        <f>'Swaptions Physical'!K10</f>
        <v>263</v>
      </c>
      <c r="L9" s="251">
        <f>'Swaptions Physical'!L10</f>
        <v>313</v>
      </c>
      <c r="M9" s="251">
        <f>'Swaptions Physical'!M10</f>
        <v>366</v>
      </c>
      <c r="N9" s="251">
        <f>'Swaptions Physical'!N10</f>
        <v>601</v>
      </c>
      <c r="O9" s="251">
        <f>'Swaptions Physical'!O10</f>
        <v>833</v>
      </c>
      <c r="P9" s="251">
        <f>'Swaptions Physical'!P10</f>
        <v>1047</v>
      </c>
      <c r="Q9" s="261">
        <f>'Swaptions Physical'!Q10</f>
        <v>1258</v>
      </c>
      <c r="T9" s="265">
        <f>9/12</f>
        <v>0.75</v>
      </c>
      <c r="U9" s="260">
        <f t="shared" si="0"/>
        <v>5.75</v>
      </c>
      <c r="V9" s="268">
        <f t="shared" si="1"/>
        <v>13.75</v>
      </c>
      <c r="W9" s="251">
        <f t="shared" si="2"/>
        <v>25.25</v>
      </c>
      <c r="X9" s="251">
        <f t="shared" si="3"/>
        <v>39.75</v>
      </c>
      <c r="Y9" s="268">
        <f t="shared" si="4"/>
        <v>55</v>
      </c>
      <c r="Z9" s="251">
        <f t="shared" si="5"/>
        <v>72.5</v>
      </c>
      <c r="AA9" s="251">
        <f t="shared" si="6"/>
        <v>92</v>
      </c>
      <c r="AB9" s="251">
        <f t="shared" si="7"/>
        <v>112.5</v>
      </c>
      <c r="AC9" s="251">
        <f t="shared" si="8"/>
        <v>135</v>
      </c>
      <c r="AD9" s="268">
        <f t="shared" si="9"/>
        <v>158.5</v>
      </c>
      <c r="AE9" s="251">
        <f t="shared" si="10"/>
        <v>266</v>
      </c>
      <c r="AF9" s="268">
        <f t="shared" si="11"/>
        <v>368.5</v>
      </c>
      <c r="AG9" s="251">
        <f t="shared" si="12"/>
        <v>462.5</v>
      </c>
      <c r="AH9" s="269">
        <f t="shared" si="13"/>
        <v>554</v>
      </c>
      <c r="AS9" s="251"/>
    </row>
    <row r="10" spans="2:45" x14ac:dyDescent="0.35">
      <c r="B10" s="260" t="str">
        <f>'Swaptions Physical'!B11</f>
        <v>18M</v>
      </c>
      <c r="C10" s="261" t="str">
        <f>'Swaptions Physical'!C11</f>
        <v>Opt</v>
      </c>
      <c r="D10" s="260">
        <f>'Swaptions Physical'!D11</f>
        <v>20</v>
      </c>
      <c r="E10" s="251">
        <f>'Swaptions Physical'!E11</f>
        <v>46</v>
      </c>
      <c r="F10" s="251">
        <f>'Swaptions Physical'!F11</f>
        <v>81.5</v>
      </c>
      <c r="G10" s="251">
        <f>'Swaptions Physical'!G11</f>
        <v>122</v>
      </c>
      <c r="H10" s="251">
        <f>'Swaptions Physical'!H11</f>
        <v>166</v>
      </c>
      <c r="I10" s="251">
        <f>'Swaptions Physical'!I11</f>
        <v>218</v>
      </c>
      <c r="J10" s="251">
        <f>'Swaptions Physical'!J11</f>
        <v>273</v>
      </c>
      <c r="K10" s="251">
        <f>'Swaptions Physical'!K11</f>
        <v>329</v>
      </c>
      <c r="L10" s="251">
        <f>'Swaptions Physical'!L11</f>
        <v>390</v>
      </c>
      <c r="M10" s="251">
        <f>'Swaptions Physical'!M11</f>
        <v>454</v>
      </c>
      <c r="N10" s="251">
        <f>'Swaptions Physical'!N11</f>
        <v>729</v>
      </c>
      <c r="O10" s="251">
        <f>'Swaptions Physical'!O11</f>
        <v>1001</v>
      </c>
      <c r="P10" s="251">
        <f>'Swaptions Physical'!P11</f>
        <v>1249</v>
      </c>
      <c r="Q10" s="261">
        <f>'Swaptions Physical'!Q11</f>
        <v>1513</v>
      </c>
      <c r="T10" s="265">
        <v>1</v>
      </c>
      <c r="U10" s="260">
        <f t="shared" si="0"/>
        <v>7.25</v>
      </c>
      <c r="V10" s="268">
        <f t="shared" si="1"/>
        <v>16.75</v>
      </c>
      <c r="W10" s="251">
        <f t="shared" si="2"/>
        <v>30.25</v>
      </c>
      <c r="X10" s="251">
        <f t="shared" si="3"/>
        <v>46.75</v>
      </c>
      <c r="Y10" s="268">
        <f t="shared" si="4"/>
        <v>64.5</v>
      </c>
      <c r="Z10" s="251">
        <f t="shared" si="5"/>
        <v>85</v>
      </c>
      <c r="AA10" s="251">
        <f t="shared" si="6"/>
        <v>107.5</v>
      </c>
      <c r="AB10" s="251">
        <f t="shared" si="7"/>
        <v>131.5</v>
      </c>
      <c r="AC10" s="251">
        <f t="shared" si="8"/>
        <v>156.5</v>
      </c>
      <c r="AD10" s="268">
        <f t="shared" si="9"/>
        <v>183</v>
      </c>
      <c r="AE10" s="251">
        <f t="shared" si="10"/>
        <v>300.5</v>
      </c>
      <c r="AF10" s="268">
        <f t="shared" si="11"/>
        <v>416.5</v>
      </c>
      <c r="AG10" s="251">
        <f t="shared" si="12"/>
        <v>523.5</v>
      </c>
      <c r="AH10" s="261">
        <f t="shared" si="13"/>
        <v>629</v>
      </c>
      <c r="AS10" s="251"/>
    </row>
    <row r="11" spans="2:45" x14ac:dyDescent="0.35">
      <c r="B11" s="260" t="str">
        <f>'Swaptions Physical'!B12</f>
        <v>2Y</v>
      </c>
      <c r="C11" s="261" t="str">
        <f>'Swaptions Physical'!C12</f>
        <v>Opt</v>
      </c>
      <c r="D11" s="260">
        <f>'Swaptions Physical'!D12</f>
        <v>26.5</v>
      </c>
      <c r="E11" s="251">
        <f>'Swaptions Physical'!E12</f>
        <v>61</v>
      </c>
      <c r="F11" s="251">
        <f>'Swaptions Physical'!F12</f>
        <v>105</v>
      </c>
      <c r="G11" s="251">
        <f>'Swaptions Physical'!G12</f>
        <v>153</v>
      </c>
      <c r="H11" s="251">
        <f>'Swaptions Physical'!H12</f>
        <v>206</v>
      </c>
      <c r="I11" s="251">
        <f>'Swaptions Physical'!I12</f>
        <v>264</v>
      </c>
      <c r="J11" s="251">
        <f>'Swaptions Physical'!J12</f>
        <v>327</v>
      </c>
      <c r="K11" s="251">
        <f>'Swaptions Physical'!K12</f>
        <v>392</v>
      </c>
      <c r="L11" s="251">
        <f>'Swaptions Physical'!L12</f>
        <v>461</v>
      </c>
      <c r="M11" s="251">
        <f>'Swaptions Physical'!M12</f>
        <v>534</v>
      </c>
      <c r="N11" s="251">
        <f>'Swaptions Physical'!N12</f>
        <v>845</v>
      </c>
      <c r="O11" s="251">
        <f>'Swaptions Physical'!O12</f>
        <v>1145</v>
      </c>
      <c r="P11" s="251">
        <f>'Swaptions Physical'!P12</f>
        <v>1429</v>
      </c>
      <c r="Q11" s="261">
        <f>'Swaptions Physical'!Q12</f>
        <v>1721</v>
      </c>
      <c r="T11" s="265">
        <f>18/12</f>
        <v>1.5</v>
      </c>
      <c r="U11" s="260">
        <f t="shared" si="0"/>
        <v>10</v>
      </c>
      <c r="V11" s="251">
        <f t="shared" si="1"/>
        <v>23</v>
      </c>
      <c r="W11" s="251">
        <f t="shared" si="2"/>
        <v>40.75</v>
      </c>
      <c r="X11" s="251">
        <f t="shared" si="3"/>
        <v>61</v>
      </c>
      <c r="Y11" s="251">
        <f t="shared" si="4"/>
        <v>83</v>
      </c>
      <c r="Z11" s="251">
        <f t="shared" si="5"/>
        <v>109</v>
      </c>
      <c r="AA11" s="251">
        <f t="shared" si="6"/>
        <v>136.5</v>
      </c>
      <c r="AB11" s="251">
        <f t="shared" si="7"/>
        <v>164.5</v>
      </c>
      <c r="AC11" s="251">
        <f t="shared" si="8"/>
        <v>195</v>
      </c>
      <c r="AD11" s="251">
        <f t="shared" si="9"/>
        <v>227</v>
      </c>
      <c r="AE11" s="251">
        <f t="shared" si="10"/>
        <v>364.5</v>
      </c>
      <c r="AF11" s="251">
        <f t="shared" si="11"/>
        <v>500.5</v>
      </c>
      <c r="AG11" s="251">
        <f t="shared" si="12"/>
        <v>624.5</v>
      </c>
      <c r="AH11" s="261">
        <f t="shared" si="13"/>
        <v>756.5</v>
      </c>
      <c r="AS11" s="251"/>
    </row>
    <row r="12" spans="2:45" x14ac:dyDescent="0.35">
      <c r="B12" s="260" t="str">
        <f>'Swaptions Physical'!B13</f>
        <v>3Y</v>
      </c>
      <c r="C12" s="261" t="str">
        <f>'Swaptions Physical'!C13</f>
        <v>Opt</v>
      </c>
      <c r="D12" s="260">
        <f>'Swaptions Physical'!D13</f>
        <v>43</v>
      </c>
      <c r="E12" s="251">
        <f>'Swaptions Physical'!E13</f>
        <v>93</v>
      </c>
      <c r="F12" s="251">
        <f>'Swaptions Physical'!F13</f>
        <v>151</v>
      </c>
      <c r="G12" s="251">
        <f>'Swaptions Physical'!G13</f>
        <v>214</v>
      </c>
      <c r="H12" s="251">
        <f>'Swaptions Physical'!H13</f>
        <v>284</v>
      </c>
      <c r="I12" s="251">
        <f>'Swaptions Physical'!I13</f>
        <v>355</v>
      </c>
      <c r="J12" s="251">
        <f>'Swaptions Physical'!J13</f>
        <v>434</v>
      </c>
      <c r="K12" s="251">
        <f>'Swaptions Physical'!K13</f>
        <v>509</v>
      </c>
      <c r="L12" s="251">
        <f>'Swaptions Physical'!L13</f>
        <v>590</v>
      </c>
      <c r="M12" s="251">
        <f>'Swaptions Physical'!M13</f>
        <v>673</v>
      </c>
      <c r="N12" s="251">
        <f>'Swaptions Physical'!N13</f>
        <v>1032</v>
      </c>
      <c r="O12" s="251">
        <f>'Swaptions Physical'!O13</f>
        <v>1382</v>
      </c>
      <c r="P12" s="251">
        <f>'Swaptions Physical'!P13</f>
        <v>1719</v>
      </c>
      <c r="Q12" s="261">
        <f>'Swaptions Physical'!Q13</f>
        <v>2046</v>
      </c>
      <c r="T12" s="265">
        <v>2</v>
      </c>
      <c r="U12" s="260">
        <f t="shared" si="0"/>
        <v>13.25</v>
      </c>
      <c r="V12" s="268">
        <f t="shared" si="1"/>
        <v>30.5</v>
      </c>
      <c r="W12" s="251">
        <f t="shared" si="2"/>
        <v>52.5</v>
      </c>
      <c r="X12" s="251">
        <f t="shared" si="3"/>
        <v>76.5</v>
      </c>
      <c r="Y12" s="268">
        <f t="shared" si="4"/>
        <v>103</v>
      </c>
      <c r="Z12" s="251">
        <f t="shared" si="5"/>
        <v>132</v>
      </c>
      <c r="AA12" s="251">
        <f t="shared" si="6"/>
        <v>163.5</v>
      </c>
      <c r="AB12" s="251">
        <f t="shared" si="7"/>
        <v>196</v>
      </c>
      <c r="AC12" s="251">
        <f t="shared" si="8"/>
        <v>230.5</v>
      </c>
      <c r="AD12" s="268">
        <f t="shared" si="9"/>
        <v>267</v>
      </c>
      <c r="AE12" s="251">
        <f t="shared" si="10"/>
        <v>422.5</v>
      </c>
      <c r="AF12" s="268">
        <f t="shared" si="11"/>
        <v>572.5</v>
      </c>
      <c r="AG12" s="251">
        <f t="shared" si="12"/>
        <v>714.5</v>
      </c>
      <c r="AH12" s="269">
        <f t="shared" si="13"/>
        <v>860.5</v>
      </c>
      <c r="AS12" s="251"/>
    </row>
    <row r="13" spans="2:45" x14ac:dyDescent="0.35">
      <c r="B13" s="260" t="str">
        <f>'Swaptions Physical'!B14</f>
        <v>4Y</v>
      </c>
      <c r="C13" s="261" t="str">
        <f>'Swaptions Physical'!C14</f>
        <v>Opt</v>
      </c>
      <c r="D13" s="260">
        <f>'Swaptions Physical'!D14</f>
        <v>59.5</v>
      </c>
      <c r="E13" s="251">
        <f>'Swaptions Physical'!E14</f>
        <v>124</v>
      </c>
      <c r="F13" s="251">
        <f>'Swaptions Physical'!F14</f>
        <v>197</v>
      </c>
      <c r="G13" s="251">
        <f>'Swaptions Physical'!G14</f>
        <v>274</v>
      </c>
      <c r="H13" s="251">
        <f>'Swaptions Physical'!H14</f>
        <v>355</v>
      </c>
      <c r="I13" s="251">
        <f>'Swaptions Physical'!I14</f>
        <v>437</v>
      </c>
      <c r="J13" s="251">
        <f>'Swaptions Physical'!J14</f>
        <v>525</v>
      </c>
      <c r="K13" s="251">
        <f>'Swaptions Physical'!K14</f>
        <v>615</v>
      </c>
      <c r="L13" s="251">
        <f>'Swaptions Physical'!L14</f>
        <v>705</v>
      </c>
      <c r="M13" s="251">
        <f>'Swaptions Physical'!M14</f>
        <v>792</v>
      </c>
      <c r="N13" s="251">
        <f>'Swaptions Physical'!N14</f>
        <v>1190</v>
      </c>
      <c r="O13" s="251">
        <f>'Swaptions Physical'!O14</f>
        <v>1574</v>
      </c>
      <c r="P13" s="251">
        <f>'Swaptions Physical'!P14</f>
        <v>1935</v>
      </c>
      <c r="Q13" s="261">
        <f>'Swaptions Physical'!Q14</f>
        <v>2294</v>
      </c>
      <c r="T13" s="265">
        <v>3</v>
      </c>
      <c r="U13" s="260">
        <f t="shared" si="0"/>
        <v>21.5</v>
      </c>
      <c r="V13" s="251">
        <f t="shared" si="1"/>
        <v>46.5</v>
      </c>
      <c r="W13" s="251">
        <f t="shared" si="2"/>
        <v>75.5</v>
      </c>
      <c r="X13" s="251">
        <f t="shared" si="3"/>
        <v>107</v>
      </c>
      <c r="Y13" s="251">
        <f t="shared" si="4"/>
        <v>142</v>
      </c>
      <c r="Z13" s="251">
        <f t="shared" si="5"/>
        <v>177.5</v>
      </c>
      <c r="AA13" s="251">
        <f t="shared" si="6"/>
        <v>217</v>
      </c>
      <c r="AB13" s="251">
        <f t="shared" si="7"/>
        <v>254.5</v>
      </c>
      <c r="AC13" s="251">
        <f t="shared" si="8"/>
        <v>295</v>
      </c>
      <c r="AD13" s="251">
        <f t="shared" si="9"/>
        <v>336.5</v>
      </c>
      <c r="AE13" s="251">
        <f t="shared" si="10"/>
        <v>516</v>
      </c>
      <c r="AF13" s="251">
        <f t="shared" si="11"/>
        <v>691</v>
      </c>
      <c r="AG13" s="251">
        <f t="shared" si="12"/>
        <v>859.5</v>
      </c>
      <c r="AH13" s="261">
        <f t="shared" si="13"/>
        <v>1023</v>
      </c>
      <c r="AS13" s="251"/>
    </row>
    <row r="14" spans="2:45" x14ac:dyDescent="0.35">
      <c r="B14" s="260" t="str">
        <f>'Swaptions Physical'!B15</f>
        <v>5Y</v>
      </c>
      <c r="C14" s="261" t="str">
        <f>'Swaptions Physical'!C15</f>
        <v>Opt</v>
      </c>
      <c r="D14" s="260">
        <f>'Swaptions Physical'!D15</f>
        <v>75.5</v>
      </c>
      <c r="E14" s="251">
        <f>'Swaptions Physical'!E15</f>
        <v>155</v>
      </c>
      <c r="F14" s="251">
        <f>'Swaptions Physical'!F15</f>
        <v>239</v>
      </c>
      <c r="G14" s="251">
        <f>'Swaptions Physical'!G15</f>
        <v>329</v>
      </c>
      <c r="H14" s="251">
        <f>'Swaptions Physical'!H15</f>
        <v>423</v>
      </c>
      <c r="I14" s="251">
        <f>'Swaptions Physical'!I15</f>
        <v>515</v>
      </c>
      <c r="J14" s="251">
        <f>'Swaptions Physical'!J15</f>
        <v>610</v>
      </c>
      <c r="K14" s="251">
        <f>'Swaptions Physical'!K15</f>
        <v>707</v>
      </c>
      <c r="L14" s="251">
        <f>'Swaptions Physical'!L15</f>
        <v>806</v>
      </c>
      <c r="M14" s="251">
        <f>'Swaptions Physical'!M15</f>
        <v>903</v>
      </c>
      <c r="N14" s="251">
        <f>'Swaptions Physical'!N15</f>
        <v>1329</v>
      </c>
      <c r="O14" s="251">
        <f>'Swaptions Physical'!O15</f>
        <v>1745</v>
      </c>
      <c r="P14" s="251">
        <f>'Swaptions Physical'!P15</f>
        <v>2131</v>
      </c>
      <c r="Q14" s="261">
        <f>'Swaptions Physical'!Q15</f>
        <v>2522</v>
      </c>
      <c r="T14" s="265">
        <v>4</v>
      </c>
      <c r="U14" s="260">
        <f t="shared" si="0"/>
        <v>29.75</v>
      </c>
      <c r="V14" s="251">
        <f t="shared" si="1"/>
        <v>62</v>
      </c>
      <c r="W14" s="251">
        <f t="shared" si="2"/>
        <v>98.5</v>
      </c>
      <c r="X14" s="251">
        <f t="shared" si="3"/>
        <v>137</v>
      </c>
      <c r="Y14" s="251">
        <f t="shared" si="4"/>
        <v>177.5</v>
      </c>
      <c r="Z14" s="251">
        <f t="shared" si="5"/>
        <v>218.5</v>
      </c>
      <c r="AA14" s="251">
        <f t="shared" si="6"/>
        <v>262.5</v>
      </c>
      <c r="AB14" s="251">
        <f t="shared" si="7"/>
        <v>307.5</v>
      </c>
      <c r="AC14" s="251">
        <f t="shared" si="8"/>
        <v>352.5</v>
      </c>
      <c r="AD14" s="251">
        <f t="shared" si="9"/>
        <v>396</v>
      </c>
      <c r="AE14" s="251">
        <f t="shared" si="10"/>
        <v>595</v>
      </c>
      <c r="AF14" s="251">
        <f t="shared" si="11"/>
        <v>787</v>
      </c>
      <c r="AG14" s="251">
        <f t="shared" si="12"/>
        <v>967.5</v>
      </c>
      <c r="AH14" s="261">
        <f t="shared" si="13"/>
        <v>1147</v>
      </c>
      <c r="AS14" s="251"/>
    </row>
    <row r="15" spans="2:45" x14ac:dyDescent="0.35">
      <c r="B15" s="260" t="str">
        <f>'Swaptions Physical'!B16</f>
        <v>7Y</v>
      </c>
      <c r="C15" s="261" t="str">
        <f>'Swaptions Physical'!C16</f>
        <v>Opt</v>
      </c>
      <c r="D15" s="260">
        <f>'Swaptions Physical'!D16</f>
        <v>105.5</v>
      </c>
      <c r="E15" s="251">
        <f>'Swaptions Physical'!E16</f>
        <v>212</v>
      </c>
      <c r="F15" s="251">
        <f>'Swaptions Physical'!F16</f>
        <v>321</v>
      </c>
      <c r="G15" s="251">
        <f>'Swaptions Physical'!G16</f>
        <v>430</v>
      </c>
      <c r="H15" s="251">
        <f>'Swaptions Physical'!H16</f>
        <v>539</v>
      </c>
      <c r="I15" s="251">
        <f>'Swaptions Physical'!I16</f>
        <v>649</v>
      </c>
      <c r="J15" s="251">
        <f>'Swaptions Physical'!J16</f>
        <v>759</v>
      </c>
      <c r="K15" s="251">
        <f>'Swaptions Physical'!K16</f>
        <v>868</v>
      </c>
      <c r="L15" s="251">
        <f>'Swaptions Physical'!L16</f>
        <v>981</v>
      </c>
      <c r="M15" s="251">
        <f>'Swaptions Physical'!M16</f>
        <v>1093</v>
      </c>
      <c r="N15" s="251">
        <f>'Swaptions Physical'!N16</f>
        <v>1580</v>
      </c>
      <c r="O15" s="251">
        <f>'Swaptions Physical'!O16</f>
        <v>2051</v>
      </c>
      <c r="P15" s="251">
        <f>'Swaptions Physical'!P16</f>
        <v>2474</v>
      </c>
      <c r="Q15" s="261">
        <f>'Swaptions Physical'!Q16</f>
        <v>2906</v>
      </c>
      <c r="T15" s="265">
        <v>5</v>
      </c>
      <c r="U15" s="260">
        <f t="shared" si="0"/>
        <v>37.75</v>
      </c>
      <c r="V15" s="268">
        <f t="shared" si="1"/>
        <v>77.5</v>
      </c>
      <c r="W15" s="251">
        <f t="shared" si="2"/>
        <v>119.5</v>
      </c>
      <c r="X15" s="251">
        <f t="shared" si="3"/>
        <v>164.5</v>
      </c>
      <c r="Y15" s="268">
        <f t="shared" si="4"/>
        <v>211.5</v>
      </c>
      <c r="Z15" s="251">
        <f t="shared" si="5"/>
        <v>257.5</v>
      </c>
      <c r="AA15" s="251">
        <f t="shared" si="6"/>
        <v>305</v>
      </c>
      <c r="AB15" s="251">
        <f t="shared" si="7"/>
        <v>353.5</v>
      </c>
      <c r="AC15" s="251">
        <f t="shared" si="8"/>
        <v>403</v>
      </c>
      <c r="AD15" s="268">
        <f t="shared" si="9"/>
        <v>451.5</v>
      </c>
      <c r="AE15" s="251">
        <f t="shared" si="10"/>
        <v>664.5</v>
      </c>
      <c r="AF15" s="268">
        <f t="shared" si="11"/>
        <v>872.5</v>
      </c>
      <c r="AG15" s="251">
        <f t="shared" si="12"/>
        <v>1065.5</v>
      </c>
      <c r="AH15" s="269">
        <f t="shared" si="13"/>
        <v>1261</v>
      </c>
      <c r="AS15" s="251"/>
    </row>
    <row r="16" spans="2:45" x14ac:dyDescent="0.35">
      <c r="B16" s="260" t="str">
        <f>'Swaptions Physical'!B17</f>
        <v>10Y</v>
      </c>
      <c r="C16" s="261" t="str">
        <f>'Swaptions Physical'!C17</f>
        <v>Opt</v>
      </c>
      <c r="D16" s="260">
        <f>'Swaptions Physical'!D17</f>
        <v>141.5</v>
      </c>
      <c r="E16" s="251">
        <f>'Swaptions Physical'!E17</f>
        <v>280</v>
      </c>
      <c r="F16" s="251">
        <f>'Swaptions Physical'!F17</f>
        <v>417</v>
      </c>
      <c r="G16" s="251">
        <f>'Swaptions Physical'!G17</f>
        <v>551</v>
      </c>
      <c r="H16" s="251">
        <f>'Swaptions Physical'!H17</f>
        <v>683</v>
      </c>
      <c r="I16" s="251">
        <f>'Swaptions Physical'!I17</f>
        <v>815</v>
      </c>
      <c r="J16" s="251">
        <f>'Swaptions Physical'!J17</f>
        <v>946</v>
      </c>
      <c r="K16" s="251">
        <f>'Swaptions Physical'!K17</f>
        <v>1073</v>
      </c>
      <c r="L16" s="251">
        <f>'Swaptions Physical'!L17</f>
        <v>1200</v>
      </c>
      <c r="M16" s="251">
        <f>'Swaptions Physical'!M17</f>
        <v>1336</v>
      </c>
      <c r="N16" s="251">
        <f>'Swaptions Physical'!N17</f>
        <v>1908</v>
      </c>
      <c r="O16" s="251">
        <f>'Swaptions Physical'!O17</f>
        <v>2452</v>
      </c>
      <c r="P16" s="251">
        <f>'Swaptions Physical'!P17</f>
        <v>2946</v>
      </c>
      <c r="Q16" s="261">
        <f>'Swaptions Physical'!Q17</f>
        <v>3445</v>
      </c>
      <c r="T16" s="265">
        <v>7</v>
      </c>
      <c r="U16" s="260">
        <f t="shared" si="0"/>
        <v>52.75</v>
      </c>
      <c r="V16" s="251">
        <f t="shared" si="1"/>
        <v>106</v>
      </c>
      <c r="W16" s="251">
        <f t="shared" si="2"/>
        <v>160.5</v>
      </c>
      <c r="X16" s="251">
        <f t="shared" si="3"/>
        <v>215</v>
      </c>
      <c r="Y16" s="251">
        <f t="shared" si="4"/>
        <v>269.5</v>
      </c>
      <c r="Z16" s="251">
        <f t="shared" si="5"/>
        <v>324.5</v>
      </c>
      <c r="AA16" s="251">
        <f t="shared" si="6"/>
        <v>379.5</v>
      </c>
      <c r="AB16" s="251">
        <f t="shared" si="7"/>
        <v>434</v>
      </c>
      <c r="AC16" s="251">
        <f t="shared" si="8"/>
        <v>490.5</v>
      </c>
      <c r="AD16" s="251">
        <f t="shared" si="9"/>
        <v>546.5</v>
      </c>
      <c r="AE16" s="251">
        <f t="shared" si="10"/>
        <v>790</v>
      </c>
      <c r="AF16" s="251">
        <f t="shared" si="11"/>
        <v>1025.5</v>
      </c>
      <c r="AG16" s="251">
        <f t="shared" si="12"/>
        <v>1237</v>
      </c>
      <c r="AH16" s="261">
        <f t="shared" si="13"/>
        <v>1453</v>
      </c>
      <c r="AS16" s="251"/>
    </row>
    <row r="17" spans="2:45" x14ac:dyDescent="0.35">
      <c r="B17" s="260" t="str">
        <f>'Swaptions Physical'!B18</f>
        <v>15Y</v>
      </c>
      <c r="C17" s="261" t="str">
        <f>'Swaptions Physical'!C18</f>
        <v>Opt</v>
      </c>
      <c r="D17" s="260">
        <f>'Swaptions Physical'!D18</f>
        <v>173.5</v>
      </c>
      <c r="E17" s="251">
        <f>'Swaptions Physical'!E18</f>
        <v>344</v>
      </c>
      <c r="F17" s="251">
        <f>'Swaptions Physical'!F18</f>
        <v>512</v>
      </c>
      <c r="G17" s="251">
        <f>'Swaptions Physical'!G18</f>
        <v>675</v>
      </c>
      <c r="H17" s="251">
        <f>'Swaptions Physical'!H18</f>
        <v>835</v>
      </c>
      <c r="I17" s="251">
        <f>'Swaptions Physical'!I18</f>
        <v>994</v>
      </c>
      <c r="J17" s="251">
        <f>'Swaptions Physical'!J18</f>
        <v>1147</v>
      </c>
      <c r="K17" s="251">
        <f>'Swaptions Physical'!K18</f>
        <v>1297</v>
      </c>
      <c r="L17" s="251">
        <f>'Swaptions Physical'!L18</f>
        <v>1454</v>
      </c>
      <c r="M17" s="251">
        <f>'Swaptions Physical'!M18</f>
        <v>1607</v>
      </c>
      <c r="N17" s="251">
        <f>'Swaptions Physical'!N18</f>
        <v>2276</v>
      </c>
      <c r="O17" s="251">
        <f>'Swaptions Physical'!O18</f>
        <v>2909</v>
      </c>
      <c r="P17" s="251">
        <f>'Swaptions Physical'!P18</f>
        <v>3479</v>
      </c>
      <c r="Q17" s="261">
        <f>'Swaptions Physical'!Q18</f>
        <v>4047</v>
      </c>
      <c r="T17" s="265">
        <v>10</v>
      </c>
      <c r="U17" s="260">
        <f t="shared" si="0"/>
        <v>70.75</v>
      </c>
      <c r="V17" s="268">
        <f t="shared" si="1"/>
        <v>140</v>
      </c>
      <c r="W17" s="251">
        <f t="shared" si="2"/>
        <v>208.5</v>
      </c>
      <c r="X17" s="251">
        <f t="shared" si="3"/>
        <v>275.5</v>
      </c>
      <c r="Y17" s="268">
        <f t="shared" si="4"/>
        <v>341.5</v>
      </c>
      <c r="Z17" s="251">
        <f t="shared" si="5"/>
        <v>407.5</v>
      </c>
      <c r="AA17" s="251">
        <f t="shared" si="6"/>
        <v>473</v>
      </c>
      <c r="AB17" s="251">
        <f t="shared" si="7"/>
        <v>536.5</v>
      </c>
      <c r="AC17" s="251">
        <f t="shared" si="8"/>
        <v>600</v>
      </c>
      <c r="AD17" s="268">
        <f t="shared" si="9"/>
        <v>668</v>
      </c>
      <c r="AE17" s="251">
        <f t="shared" si="10"/>
        <v>954</v>
      </c>
      <c r="AF17" s="268">
        <f t="shared" si="11"/>
        <v>1226</v>
      </c>
      <c r="AG17" s="251">
        <f t="shared" si="12"/>
        <v>1473</v>
      </c>
      <c r="AH17" s="269">
        <f t="shared" si="13"/>
        <v>1722.5</v>
      </c>
      <c r="AS17" s="251"/>
    </row>
    <row r="18" spans="2:45" x14ac:dyDescent="0.35">
      <c r="B18" s="260" t="str">
        <f>'Swaptions Physical'!B19</f>
        <v>20Y</v>
      </c>
      <c r="C18" s="261" t="str">
        <f>'Swaptions Physical'!C19</f>
        <v>Opt</v>
      </c>
      <c r="D18" s="260">
        <f>'Swaptions Physical'!D19</f>
        <v>198</v>
      </c>
      <c r="E18" s="251">
        <f>'Swaptions Physical'!E19</f>
        <v>393</v>
      </c>
      <c r="F18" s="251">
        <f>'Swaptions Physical'!F19</f>
        <v>586</v>
      </c>
      <c r="G18" s="251">
        <f>'Swaptions Physical'!G19</f>
        <v>768</v>
      </c>
      <c r="H18" s="251">
        <f>'Swaptions Physical'!H19</f>
        <v>952</v>
      </c>
      <c r="I18" s="251">
        <f>'Swaptions Physical'!I19</f>
        <v>1138</v>
      </c>
      <c r="J18" s="251">
        <f>'Swaptions Physical'!J19</f>
        <v>1311</v>
      </c>
      <c r="K18" s="251">
        <f>'Swaptions Physical'!K19</f>
        <v>1486</v>
      </c>
      <c r="L18" s="251">
        <f>'Swaptions Physical'!L19</f>
        <v>1655</v>
      </c>
      <c r="M18" s="251">
        <f>'Swaptions Physical'!M19</f>
        <v>1826</v>
      </c>
      <c r="N18" s="251">
        <f>'Swaptions Physical'!N19</f>
        <v>2591</v>
      </c>
      <c r="O18" s="251">
        <f>'Swaptions Physical'!O19</f>
        <v>3283</v>
      </c>
      <c r="P18" s="251">
        <f>'Swaptions Physical'!P19</f>
        <v>3913</v>
      </c>
      <c r="Q18" s="261">
        <f>'Swaptions Physical'!Q19</f>
        <v>4527</v>
      </c>
      <c r="T18" s="265">
        <v>15</v>
      </c>
      <c r="U18" s="260">
        <f t="shared" si="0"/>
        <v>86.75</v>
      </c>
      <c r="V18" s="268">
        <f t="shared" si="1"/>
        <v>172</v>
      </c>
      <c r="W18" s="251">
        <f t="shared" si="2"/>
        <v>256</v>
      </c>
      <c r="X18" s="251">
        <f t="shared" si="3"/>
        <v>337.5</v>
      </c>
      <c r="Y18" s="268">
        <f t="shared" si="4"/>
        <v>417.5</v>
      </c>
      <c r="Z18" s="251">
        <f t="shared" si="5"/>
        <v>497</v>
      </c>
      <c r="AA18" s="251">
        <f t="shared" si="6"/>
        <v>573.5</v>
      </c>
      <c r="AB18" s="251">
        <f t="shared" si="7"/>
        <v>648.5</v>
      </c>
      <c r="AC18" s="251">
        <f t="shared" si="8"/>
        <v>727</v>
      </c>
      <c r="AD18" s="268">
        <f t="shared" si="9"/>
        <v>803.5</v>
      </c>
      <c r="AE18" s="251">
        <f t="shared" si="10"/>
        <v>1138</v>
      </c>
      <c r="AF18" s="268">
        <f t="shared" si="11"/>
        <v>1454.5</v>
      </c>
      <c r="AG18" s="251">
        <f t="shared" si="12"/>
        <v>1739.5</v>
      </c>
      <c r="AH18" s="269">
        <f t="shared" si="13"/>
        <v>2023.5</v>
      </c>
      <c r="AS18" s="251"/>
    </row>
    <row r="19" spans="2:45" x14ac:dyDescent="0.35">
      <c r="B19" s="260" t="str">
        <f>'Swaptions Physical'!B20</f>
        <v>25Y</v>
      </c>
      <c r="C19" s="261" t="str">
        <f>'Swaptions Physical'!C20</f>
        <v>Opt</v>
      </c>
      <c r="D19" s="260">
        <f>'Swaptions Physical'!D20</f>
        <v>216</v>
      </c>
      <c r="E19" s="251">
        <f>'Swaptions Physical'!E20</f>
        <v>429</v>
      </c>
      <c r="F19" s="251">
        <f>'Swaptions Physical'!F20</f>
        <v>642</v>
      </c>
      <c r="G19" s="251">
        <f>'Swaptions Physical'!G20</f>
        <v>845</v>
      </c>
      <c r="H19" s="251">
        <f>'Swaptions Physical'!H20</f>
        <v>1045</v>
      </c>
      <c r="I19" s="251">
        <f>'Swaptions Physical'!I20</f>
        <v>1243</v>
      </c>
      <c r="J19" s="251">
        <f>'Swaptions Physical'!J20</f>
        <v>1431</v>
      </c>
      <c r="K19" s="251">
        <f>'Swaptions Physical'!K20</f>
        <v>1616</v>
      </c>
      <c r="L19" s="251">
        <f>'Swaptions Physical'!L20</f>
        <v>1804</v>
      </c>
      <c r="M19" s="251">
        <f>'Swaptions Physical'!M20</f>
        <v>1988</v>
      </c>
      <c r="N19" s="251">
        <f>'Swaptions Physical'!N20</f>
        <v>2838</v>
      </c>
      <c r="O19" s="251">
        <f>'Swaptions Physical'!O20</f>
        <v>3583</v>
      </c>
      <c r="P19" s="251">
        <f>'Swaptions Physical'!P20</f>
        <v>4263</v>
      </c>
      <c r="Q19" s="261">
        <f>'Swaptions Physical'!Q20</f>
        <v>4919</v>
      </c>
      <c r="T19" s="265">
        <v>20</v>
      </c>
      <c r="U19" s="260">
        <f t="shared" si="0"/>
        <v>99</v>
      </c>
      <c r="V19" s="268">
        <f t="shared" si="1"/>
        <v>196.5</v>
      </c>
      <c r="W19" s="251">
        <f t="shared" si="2"/>
        <v>293</v>
      </c>
      <c r="X19" s="251">
        <f t="shared" si="3"/>
        <v>384</v>
      </c>
      <c r="Y19" s="268">
        <f t="shared" si="4"/>
        <v>476</v>
      </c>
      <c r="Z19" s="251">
        <f t="shared" si="5"/>
        <v>569</v>
      </c>
      <c r="AA19" s="251">
        <f t="shared" si="6"/>
        <v>655.5</v>
      </c>
      <c r="AB19" s="251">
        <f t="shared" si="7"/>
        <v>743</v>
      </c>
      <c r="AC19" s="251">
        <f t="shared" si="8"/>
        <v>827.5</v>
      </c>
      <c r="AD19" s="268">
        <f t="shared" si="9"/>
        <v>913</v>
      </c>
      <c r="AE19" s="251">
        <f t="shared" si="10"/>
        <v>1295.5</v>
      </c>
      <c r="AF19" s="268">
        <f t="shared" si="11"/>
        <v>1641.5</v>
      </c>
      <c r="AG19" s="251">
        <f t="shared" si="12"/>
        <v>1956.5</v>
      </c>
      <c r="AH19" s="269">
        <f t="shared" si="13"/>
        <v>2263.5</v>
      </c>
      <c r="AS19" s="251"/>
    </row>
    <row r="20" spans="2:45" x14ac:dyDescent="0.35">
      <c r="B20" s="271" t="str">
        <f>'Swaptions Physical'!B21</f>
        <v>30Y</v>
      </c>
      <c r="C20" s="273" t="str">
        <f>'Swaptions Physical'!C21</f>
        <v>Opt</v>
      </c>
      <c r="D20" s="271">
        <f>'Swaptions Physical'!D21</f>
        <v>229.5</v>
      </c>
      <c r="E20" s="272">
        <f>'Swaptions Physical'!E21</f>
        <v>458</v>
      </c>
      <c r="F20" s="272">
        <f>'Swaptions Physical'!F21</f>
        <v>685</v>
      </c>
      <c r="G20" s="272">
        <f>'Swaptions Physical'!G21</f>
        <v>904</v>
      </c>
      <c r="H20" s="272">
        <f>'Swaptions Physical'!H21</f>
        <v>1122</v>
      </c>
      <c r="I20" s="272">
        <f>'Swaptions Physical'!I21</f>
        <v>1332</v>
      </c>
      <c r="J20" s="272">
        <f>'Swaptions Physical'!J21</f>
        <v>1529</v>
      </c>
      <c r="K20" s="272">
        <f>'Swaptions Physical'!K21</f>
        <v>1716</v>
      </c>
      <c r="L20" s="272">
        <f>'Swaptions Physical'!L21</f>
        <v>1903</v>
      </c>
      <c r="M20" s="272">
        <f>'Swaptions Physical'!M21</f>
        <v>2094</v>
      </c>
      <c r="N20" s="272">
        <f>'Swaptions Physical'!N21</f>
        <v>2993</v>
      </c>
      <c r="O20" s="272">
        <f>'Swaptions Physical'!O21</f>
        <v>3788</v>
      </c>
      <c r="P20" s="272">
        <f>'Swaptions Physical'!P21</f>
        <v>4517</v>
      </c>
      <c r="Q20" s="273">
        <f>'Swaptions Physical'!Q21</f>
        <v>5217</v>
      </c>
      <c r="T20" s="265">
        <v>25</v>
      </c>
      <c r="U20" s="251">
        <f t="shared" si="0"/>
        <v>108</v>
      </c>
      <c r="V20" s="251">
        <f t="shared" si="1"/>
        <v>214.5</v>
      </c>
      <c r="W20" s="251">
        <f t="shared" si="2"/>
        <v>321</v>
      </c>
      <c r="X20" s="251">
        <f t="shared" si="3"/>
        <v>422.5</v>
      </c>
      <c r="Y20" s="251">
        <f t="shared" si="4"/>
        <v>522.5</v>
      </c>
      <c r="Z20" s="251">
        <f t="shared" si="5"/>
        <v>621.5</v>
      </c>
      <c r="AA20" s="251">
        <f t="shared" si="6"/>
        <v>715.5</v>
      </c>
      <c r="AB20" s="251">
        <f t="shared" si="7"/>
        <v>808</v>
      </c>
      <c r="AC20" s="251">
        <f t="shared" si="8"/>
        <v>902</v>
      </c>
      <c r="AD20" s="251">
        <f t="shared" si="9"/>
        <v>994</v>
      </c>
      <c r="AE20" s="251">
        <f t="shared" si="10"/>
        <v>1419</v>
      </c>
      <c r="AF20" s="251">
        <f t="shared" si="11"/>
        <v>1791.5</v>
      </c>
      <c r="AG20" s="251">
        <f t="shared" si="12"/>
        <v>2131.5</v>
      </c>
      <c r="AH20" s="261">
        <f t="shared" si="13"/>
        <v>2459.5</v>
      </c>
    </row>
    <row r="21" spans="2:45" x14ac:dyDescent="0.35">
      <c r="D21" s="251"/>
      <c r="E21" s="251"/>
      <c r="F21" s="251"/>
      <c r="G21" s="251"/>
      <c r="H21" s="251"/>
      <c r="I21" s="251"/>
      <c r="J21" s="251"/>
      <c r="K21" s="251"/>
      <c r="L21" s="251"/>
      <c r="M21" s="251"/>
      <c r="N21" s="251"/>
      <c r="O21" s="251"/>
      <c r="P21" s="251"/>
      <c r="Q21" s="251"/>
      <c r="T21" s="270">
        <v>30</v>
      </c>
      <c r="U21" s="271">
        <f t="shared" si="0"/>
        <v>114.75</v>
      </c>
      <c r="V21" s="272">
        <f t="shared" si="1"/>
        <v>229</v>
      </c>
      <c r="W21" s="272">
        <f t="shared" si="2"/>
        <v>342.5</v>
      </c>
      <c r="X21" s="272">
        <f t="shared" si="3"/>
        <v>452</v>
      </c>
      <c r="Y21" s="272">
        <f t="shared" si="4"/>
        <v>561</v>
      </c>
      <c r="Z21" s="272">
        <f t="shared" si="5"/>
        <v>666</v>
      </c>
      <c r="AA21" s="272">
        <f t="shared" si="6"/>
        <v>764.5</v>
      </c>
      <c r="AB21" s="272">
        <f t="shared" si="7"/>
        <v>858</v>
      </c>
      <c r="AC21" s="272">
        <f t="shared" si="8"/>
        <v>951.5</v>
      </c>
      <c r="AD21" s="272">
        <f t="shared" si="9"/>
        <v>1047</v>
      </c>
      <c r="AE21" s="272">
        <f t="shared" si="10"/>
        <v>1496.5</v>
      </c>
      <c r="AF21" s="272">
        <f t="shared" si="11"/>
        <v>1894</v>
      </c>
      <c r="AG21" s="272">
        <f t="shared" si="12"/>
        <v>2258.5</v>
      </c>
      <c r="AH21" s="273">
        <f t="shared" si="13"/>
        <v>2608.5</v>
      </c>
    </row>
    <row r="22" spans="2:45" x14ac:dyDescent="0.35">
      <c r="T22" s="247"/>
      <c r="U22" s="247"/>
      <c r="V22" s="247"/>
      <c r="W22" s="247"/>
      <c r="X22" s="247"/>
      <c r="Y22" s="247"/>
      <c r="Z22" s="247"/>
      <c r="AA22" s="247"/>
      <c r="AB22" s="247"/>
      <c r="AC22" s="247"/>
      <c r="AD22" s="247"/>
      <c r="AE22" s="247"/>
      <c r="AF22" s="247"/>
      <c r="AG22" s="247"/>
      <c r="AH22" s="247"/>
      <c r="AI22" s="247"/>
    </row>
    <row r="23" spans="2:45" ht="15.5" x14ac:dyDescent="0.35">
      <c r="T23" s="330" t="s">
        <v>409</v>
      </c>
      <c r="U23" s="331"/>
      <c r="V23" s="331"/>
      <c r="W23" s="331"/>
      <c r="X23" s="331"/>
      <c r="Y23" s="331"/>
      <c r="Z23" s="331"/>
      <c r="AA23" s="331"/>
      <c r="AB23" s="331"/>
      <c r="AC23" s="331"/>
      <c r="AD23" s="331"/>
      <c r="AE23" s="331"/>
      <c r="AF23" s="331"/>
      <c r="AG23" s="331"/>
      <c r="AH23" s="331"/>
      <c r="AI23" s="332"/>
    </row>
    <row r="24" spans="2:45" ht="15.5" x14ac:dyDescent="0.35">
      <c r="D24" s="320" t="s">
        <v>408</v>
      </c>
      <c r="E24" s="321"/>
      <c r="F24" s="321"/>
      <c r="G24" s="321"/>
      <c r="H24" s="321"/>
      <c r="I24" s="321"/>
      <c r="J24" s="321"/>
      <c r="K24" s="321"/>
      <c r="L24" s="321"/>
      <c r="M24" s="321"/>
      <c r="N24" s="321"/>
      <c r="O24" s="321"/>
      <c r="P24" s="321"/>
      <c r="Q24" s="322"/>
      <c r="T24" s="319" t="s">
        <v>406</v>
      </c>
      <c r="U24" s="319" t="s">
        <v>404</v>
      </c>
      <c r="V24" s="319" t="s">
        <v>405</v>
      </c>
      <c r="W24" s="323" t="s">
        <v>407</v>
      </c>
      <c r="X24" s="323"/>
      <c r="Y24" s="323"/>
      <c r="Z24" s="323"/>
      <c r="AA24" s="323"/>
      <c r="AB24" s="323"/>
      <c r="AC24" s="323"/>
      <c r="AD24" s="323"/>
      <c r="AE24" s="323"/>
      <c r="AF24" s="323"/>
      <c r="AG24" s="323"/>
      <c r="AH24" s="323"/>
      <c r="AI24" s="324"/>
      <c r="AS24" s="251"/>
    </row>
    <row r="25" spans="2:45" x14ac:dyDescent="0.35">
      <c r="E25" s="316" t="s">
        <v>372</v>
      </c>
      <c r="F25" s="317"/>
      <c r="G25" s="317"/>
      <c r="H25" s="317"/>
      <c r="I25" s="317"/>
      <c r="J25" s="318"/>
      <c r="L25" s="316" t="s">
        <v>373</v>
      </c>
      <c r="M25" s="317"/>
      <c r="N25" s="317"/>
      <c r="O25" s="317"/>
      <c r="P25" s="317"/>
      <c r="Q25" s="318"/>
      <c r="T25" s="319"/>
      <c r="U25" s="319"/>
      <c r="V25" s="319"/>
      <c r="W25" s="325" t="s">
        <v>31</v>
      </c>
      <c r="X25" s="325"/>
      <c r="Y25" s="325"/>
      <c r="Z25" s="325"/>
      <c r="AA25" s="325"/>
      <c r="AB25" s="326"/>
      <c r="AC25" s="327" t="s">
        <v>3</v>
      </c>
      <c r="AD25" s="329" t="s">
        <v>32</v>
      </c>
      <c r="AE25" s="325"/>
      <c r="AF25" s="325"/>
      <c r="AG25" s="325"/>
      <c r="AH25" s="325"/>
      <c r="AI25" s="326"/>
      <c r="AS25" s="251"/>
    </row>
    <row r="26" spans="2:45" x14ac:dyDescent="0.35">
      <c r="D26" s="251"/>
      <c r="E26" s="274">
        <f>'Swaptions Physical'!C26</f>
        <v>50</v>
      </c>
      <c r="F26" s="275">
        <f>'Swaptions Physical'!D26</f>
        <v>100</v>
      </c>
      <c r="G26" s="275">
        <f>'Swaptions Physical'!E26</f>
        <v>150</v>
      </c>
      <c r="H26" s="275">
        <f>'Swaptions Physical'!F26</f>
        <v>200</v>
      </c>
      <c r="I26" s="275">
        <f>'Swaptions Physical'!G26</f>
        <v>300</v>
      </c>
      <c r="J26" s="275">
        <f>'Swaptions Physical'!H26</f>
        <v>400</v>
      </c>
      <c r="K26" s="259" t="str">
        <f>'Swaptions Physical'!I26</f>
        <v>ATM</v>
      </c>
      <c r="L26" s="275">
        <f>'Swaptions Physical'!J26</f>
        <v>50</v>
      </c>
      <c r="M26" s="275">
        <f>'Swaptions Physical'!K26</f>
        <v>100</v>
      </c>
      <c r="N26" s="275">
        <f>'Swaptions Physical'!L26</f>
        <v>150</v>
      </c>
      <c r="O26" s="275">
        <f>'Swaptions Physical'!M26</f>
        <v>200</v>
      </c>
      <c r="P26" s="275">
        <f>'Swaptions Physical'!N26</f>
        <v>300</v>
      </c>
      <c r="Q26" s="276">
        <f>'Swaptions Physical'!O26</f>
        <v>400</v>
      </c>
      <c r="S26" s="274" t="s">
        <v>410</v>
      </c>
      <c r="T26" s="319"/>
      <c r="U26" s="319"/>
      <c r="V26" s="319"/>
      <c r="W26" s="276">
        <v>-400</v>
      </c>
      <c r="X26" s="258">
        <v>-300</v>
      </c>
      <c r="Y26" s="258">
        <v>-200</v>
      </c>
      <c r="Z26" s="258">
        <v>-150</v>
      </c>
      <c r="AA26" s="258">
        <v>-100</v>
      </c>
      <c r="AB26" s="258">
        <v>-50</v>
      </c>
      <c r="AC26" s="328"/>
      <c r="AD26" s="258">
        <v>50</v>
      </c>
      <c r="AE26" s="258">
        <v>100</v>
      </c>
      <c r="AF26" s="258">
        <v>150</v>
      </c>
      <c r="AG26" s="258">
        <v>200</v>
      </c>
      <c r="AH26" s="258">
        <v>300</v>
      </c>
      <c r="AI26" s="258">
        <v>400</v>
      </c>
      <c r="AS26" s="251"/>
    </row>
    <row r="27" spans="2:45" x14ac:dyDescent="0.35">
      <c r="D27" s="266" t="str">
        <f>'Swaptions Physical'!B27</f>
        <v>1m2y</v>
      </c>
      <c r="E27" s="253">
        <f>'Swaptions Physical'!C27</f>
        <v>0</v>
      </c>
      <c r="F27" s="254">
        <f>'Swaptions Physical'!D27</f>
        <v>0</v>
      </c>
      <c r="G27" s="254">
        <f>'Swaptions Physical'!E27</f>
        <v>0</v>
      </c>
      <c r="H27" s="254">
        <f>'Swaptions Physical'!F27</f>
        <v>0</v>
      </c>
      <c r="I27" s="254">
        <f>'Swaptions Physical'!G27</f>
        <v>0</v>
      </c>
      <c r="J27" s="254">
        <f>'Swaptions Physical'!H27</f>
        <v>0</v>
      </c>
      <c r="K27" s="266">
        <f>'Swaptions Physical'!I27</f>
        <v>9</v>
      </c>
      <c r="L27" s="254">
        <f>'Swaptions Physical'!J27</f>
        <v>0</v>
      </c>
      <c r="M27" s="254">
        <f>'Swaptions Physical'!K27</f>
        <v>0</v>
      </c>
      <c r="N27" s="254">
        <f>'Swaptions Physical'!L27</f>
        <v>0</v>
      </c>
      <c r="O27" s="254">
        <f>'Swaptions Physical'!M27</f>
        <v>0</v>
      </c>
      <c r="P27" s="254">
        <f>'Swaptions Physical'!N27</f>
        <v>0</v>
      </c>
      <c r="Q27" s="255">
        <f>'Swaptions Physical'!O27</f>
        <v>0</v>
      </c>
      <c r="S27" s="267">
        <v>3</v>
      </c>
      <c r="T27" s="266" t="s">
        <v>33</v>
      </c>
      <c r="U27" s="253">
        <f>1/12</f>
        <v>8.3333333333333329E-2</v>
      </c>
      <c r="V27" s="266">
        <v>2</v>
      </c>
      <c r="W27" s="254"/>
      <c r="X27" s="254"/>
      <c r="Y27" s="254"/>
      <c r="Z27" s="254"/>
      <c r="AA27" s="254"/>
      <c r="AB27" s="255"/>
      <c r="AC27" s="278">
        <f>VLOOKUP(U27,$T$5:$AH$21,S27,FALSE)</f>
        <v>4.5</v>
      </c>
      <c r="AD27" s="277"/>
      <c r="AE27" s="277"/>
      <c r="AF27" s="277"/>
      <c r="AG27" s="277"/>
      <c r="AH27" s="277"/>
      <c r="AI27" s="279"/>
      <c r="AS27" s="251"/>
    </row>
    <row r="28" spans="2:45" x14ac:dyDescent="0.35">
      <c r="D28" s="267" t="str">
        <f>'Swaptions Physical'!B28</f>
        <v>1m5y</v>
      </c>
      <c r="E28" s="260">
        <f>'Swaptions Physical'!C28</f>
        <v>0.1</v>
      </c>
      <c r="F28" s="286">
        <f>'Swaptions Physical'!D28</f>
        <v>0</v>
      </c>
      <c r="G28" s="286">
        <f>'Swaptions Physical'!E28</f>
        <v>0</v>
      </c>
      <c r="H28" s="286">
        <f>'Swaptions Physical'!F28</f>
        <v>0</v>
      </c>
      <c r="I28" s="286">
        <f>'Swaptions Physical'!G28</f>
        <v>0</v>
      </c>
      <c r="J28" s="286">
        <f>'Swaptions Physical'!H28</f>
        <v>0</v>
      </c>
      <c r="K28" s="267">
        <f>'Swaptions Physical'!I28</f>
        <v>35.799999999999997</v>
      </c>
      <c r="L28" s="286">
        <f>'Swaptions Physical'!J28</f>
        <v>0.2</v>
      </c>
      <c r="M28" s="286">
        <f>'Swaptions Physical'!K28</f>
        <v>0</v>
      </c>
      <c r="N28" s="286">
        <f>'Swaptions Physical'!L28</f>
        <v>0</v>
      </c>
      <c r="O28" s="286">
        <f>'Swaptions Physical'!M28</f>
        <v>0</v>
      </c>
      <c r="P28" s="286">
        <f>'Swaptions Physical'!N28</f>
        <v>0</v>
      </c>
      <c r="Q28" s="261">
        <f>'Swaptions Physical'!O28</f>
        <v>0</v>
      </c>
      <c r="S28" s="267">
        <v>6</v>
      </c>
      <c r="T28" s="267" t="s">
        <v>34</v>
      </c>
      <c r="U28" s="260">
        <f>1/12</f>
        <v>8.3333333333333329E-2</v>
      </c>
      <c r="V28" s="267">
        <v>5</v>
      </c>
      <c r="W28" s="251"/>
      <c r="X28" s="251"/>
      <c r="Y28" s="251"/>
      <c r="Z28" s="251"/>
      <c r="AA28" s="251"/>
      <c r="AB28" s="261">
        <f>(L28-E28)/2</f>
        <v>0.05</v>
      </c>
      <c r="AC28" s="280">
        <f>VLOOKUP(U28,$T$5:$AH$21,S28,FALSE)</f>
        <v>18</v>
      </c>
      <c r="AD28" s="252">
        <f>AB28+E28</f>
        <v>0.15000000000000002</v>
      </c>
      <c r="AE28" s="252"/>
      <c r="AF28" s="252"/>
      <c r="AG28" s="252"/>
      <c r="AH28" s="252"/>
      <c r="AI28" s="257"/>
      <c r="AS28" s="251"/>
    </row>
    <row r="29" spans="2:45" x14ac:dyDescent="0.35">
      <c r="D29" s="267" t="str">
        <f>'Swaptions Physical'!B29</f>
        <v>1m10y</v>
      </c>
      <c r="E29" s="260">
        <f>'Swaptions Physical'!C29</f>
        <v>0.2</v>
      </c>
      <c r="F29" s="286">
        <f>'Swaptions Physical'!D29</f>
        <v>0</v>
      </c>
      <c r="G29" s="286">
        <f>'Swaptions Physical'!E29</f>
        <v>0</v>
      </c>
      <c r="H29" s="286">
        <f>'Swaptions Physical'!F29</f>
        <v>0</v>
      </c>
      <c r="I29" s="286">
        <f>'Swaptions Physical'!G29</f>
        <v>0</v>
      </c>
      <c r="J29" s="286">
        <f>'Swaptions Physical'!H29</f>
        <v>0</v>
      </c>
      <c r="K29" s="267">
        <f>'Swaptions Physical'!I29</f>
        <v>104.9</v>
      </c>
      <c r="L29" s="286">
        <f>'Swaptions Physical'!J29</f>
        <v>3.9</v>
      </c>
      <c r="M29" s="286">
        <f>'Swaptions Physical'!K29</f>
        <v>0.1</v>
      </c>
      <c r="N29" s="286">
        <f>'Swaptions Physical'!L29</f>
        <v>0</v>
      </c>
      <c r="O29" s="286">
        <f>'Swaptions Physical'!M29</f>
        <v>0</v>
      </c>
      <c r="P29" s="286">
        <f>'Swaptions Physical'!N29</f>
        <v>0</v>
      </c>
      <c r="Q29" s="261">
        <f>'Swaptions Physical'!O29</f>
        <v>0</v>
      </c>
      <c r="S29" s="267">
        <v>11</v>
      </c>
      <c r="T29" s="267" t="s">
        <v>35</v>
      </c>
      <c r="U29" s="260">
        <f t="shared" ref="U29:U31" si="14">1/12</f>
        <v>8.3333333333333329E-2</v>
      </c>
      <c r="V29" s="267">
        <v>10</v>
      </c>
      <c r="W29" s="251"/>
      <c r="X29" s="251"/>
      <c r="Y29" s="251"/>
      <c r="Z29" s="251"/>
      <c r="AA29" s="251"/>
      <c r="AB29" s="261">
        <f>(L29-E29)/2</f>
        <v>1.8499999999999999</v>
      </c>
      <c r="AC29" s="280">
        <f t="shared" ref="AC29:AC76" si="15">VLOOKUP(U29,$T$5:$AH$21,S29,FALSE)</f>
        <v>52.5</v>
      </c>
      <c r="AD29" s="252">
        <f>AB29+E29</f>
        <v>2.0499999999999998</v>
      </c>
      <c r="AE29" s="252"/>
      <c r="AF29" s="252"/>
      <c r="AG29" s="252"/>
      <c r="AH29" s="252"/>
      <c r="AI29" s="257"/>
      <c r="AS29" s="251"/>
    </row>
    <row r="30" spans="2:45" x14ac:dyDescent="0.35">
      <c r="D30" s="267" t="str">
        <f>'Swaptions Physical'!B30</f>
        <v>1m20y</v>
      </c>
      <c r="E30" s="260">
        <f>'Swaptions Physical'!C30</f>
        <v>-2.6</v>
      </c>
      <c r="F30" s="286">
        <f>'Swaptions Physical'!D30</f>
        <v>-0.3</v>
      </c>
      <c r="G30" s="286">
        <f>'Swaptions Physical'!E30</f>
        <v>0</v>
      </c>
      <c r="H30" s="286">
        <f>'Swaptions Physical'!F30</f>
        <v>0</v>
      </c>
      <c r="I30" s="286">
        <f>'Swaptions Physical'!G30</f>
        <v>0</v>
      </c>
      <c r="J30" s="286">
        <f>'Swaptions Physical'!H30</f>
        <v>0</v>
      </c>
      <c r="K30" s="267">
        <f>'Swaptions Physical'!I30</f>
        <v>255.5</v>
      </c>
      <c r="L30" s="286">
        <f>'Swaptions Physical'!J30</f>
        <v>20</v>
      </c>
      <c r="M30" s="286">
        <f>'Swaptions Physical'!K30</f>
        <v>0.8</v>
      </c>
      <c r="N30" s="286">
        <f>'Swaptions Physical'!L30</f>
        <v>0</v>
      </c>
      <c r="O30" s="286">
        <f>'Swaptions Physical'!M30</f>
        <v>0</v>
      </c>
      <c r="P30" s="286">
        <f>'Swaptions Physical'!N30</f>
        <v>0</v>
      </c>
      <c r="Q30" s="261">
        <f>'Swaptions Physical'!O30</f>
        <v>0</v>
      </c>
      <c r="S30" s="267">
        <v>13</v>
      </c>
      <c r="T30" s="267" t="s">
        <v>36</v>
      </c>
      <c r="U30" s="260">
        <f t="shared" si="14"/>
        <v>8.3333333333333329E-2</v>
      </c>
      <c r="V30" s="267">
        <v>20</v>
      </c>
      <c r="W30" s="251"/>
      <c r="X30" s="251"/>
      <c r="Y30" s="251"/>
      <c r="Z30" s="251"/>
      <c r="AA30" s="251">
        <f>(M30-F30)/2</f>
        <v>0.55000000000000004</v>
      </c>
      <c r="AB30" s="261">
        <f>(L30-E30)/2</f>
        <v>11.3</v>
      </c>
      <c r="AC30" s="280">
        <f t="shared" si="15"/>
        <v>128</v>
      </c>
      <c r="AD30" s="252">
        <f>AB30+E30</f>
        <v>8.7000000000000011</v>
      </c>
      <c r="AE30" s="252">
        <f>AA30+F30</f>
        <v>0.25000000000000006</v>
      </c>
      <c r="AF30" s="252"/>
      <c r="AG30" s="252"/>
      <c r="AH30" s="252"/>
      <c r="AI30" s="257"/>
      <c r="AS30" s="251"/>
    </row>
    <row r="31" spans="2:45" x14ac:dyDescent="0.35">
      <c r="D31" s="267" t="str">
        <f>'Swaptions Physical'!B31</f>
        <v>1m30y</v>
      </c>
      <c r="E31" s="260">
        <f>'Swaptions Physical'!C31</f>
        <v>-11.8</v>
      </c>
      <c r="F31" s="286">
        <f>'Swaptions Physical'!D31</f>
        <v>-1.7</v>
      </c>
      <c r="G31" s="286">
        <f>'Swaptions Physical'!E31</f>
        <v>-0.1</v>
      </c>
      <c r="H31" s="286">
        <f>'Swaptions Physical'!F31</f>
        <v>0</v>
      </c>
      <c r="I31" s="286">
        <f>'Swaptions Physical'!G31</f>
        <v>0</v>
      </c>
      <c r="J31" s="286">
        <f>'Swaptions Physical'!H31</f>
        <v>0</v>
      </c>
      <c r="K31" s="267">
        <f>'Swaptions Physical'!I31</f>
        <v>385.1</v>
      </c>
      <c r="L31" s="286">
        <f>'Swaptions Physical'!J31</f>
        <v>33.1</v>
      </c>
      <c r="M31" s="286">
        <f>'Swaptions Physical'!K31</f>
        <v>2</v>
      </c>
      <c r="N31" s="286">
        <f>'Swaptions Physical'!L31</f>
        <v>0.1</v>
      </c>
      <c r="O31" s="286">
        <f>'Swaptions Physical'!M31</f>
        <v>0</v>
      </c>
      <c r="P31" s="286">
        <f>'Swaptions Physical'!N31</f>
        <v>0</v>
      </c>
      <c r="Q31" s="261">
        <f>'Swaptions Physical'!O31</f>
        <v>0</v>
      </c>
      <c r="S31" s="267">
        <v>15</v>
      </c>
      <c r="T31" s="267" t="s">
        <v>37</v>
      </c>
      <c r="U31" s="260">
        <f t="shared" si="14"/>
        <v>8.3333333333333329E-2</v>
      </c>
      <c r="V31" s="267">
        <v>30</v>
      </c>
      <c r="W31" s="251"/>
      <c r="X31" s="251"/>
      <c r="Y31" s="251"/>
      <c r="Z31" s="251">
        <f>(N31-G31)/2</f>
        <v>0.1</v>
      </c>
      <c r="AA31" s="251">
        <f>(M31-F31)/2</f>
        <v>1.85</v>
      </c>
      <c r="AB31" s="261">
        <f>(L31-E31)/2</f>
        <v>22.450000000000003</v>
      </c>
      <c r="AC31" s="280">
        <f t="shared" si="15"/>
        <v>192.5</v>
      </c>
      <c r="AD31" s="252">
        <f>AB31+E31</f>
        <v>10.650000000000002</v>
      </c>
      <c r="AE31" s="252">
        <f>AA31+F31</f>
        <v>0.15000000000000013</v>
      </c>
      <c r="AF31" s="252">
        <f>Z31+G31</f>
        <v>0</v>
      </c>
      <c r="AG31" s="252"/>
      <c r="AH31" s="252"/>
      <c r="AI31" s="257"/>
      <c r="AS31" s="251"/>
    </row>
    <row r="32" spans="2:45" x14ac:dyDescent="0.35">
      <c r="D32" s="267" t="str">
        <f>'Swaptions Physical'!B32</f>
        <v>3m2y</v>
      </c>
      <c r="E32" s="260">
        <f>'Swaptions Physical'!C32</f>
        <v>0</v>
      </c>
      <c r="F32" s="286">
        <f>'Swaptions Physical'!D32</f>
        <v>0</v>
      </c>
      <c r="G32" s="286">
        <f>'Swaptions Physical'!E32</f>
        <v>0</v>
      </c>
      <c r="H32" s="286">
        <f>'Swaptions Physical'!F32</f>
        <v>0</v>
      </c>
      <c r="I32" s="286">
        <f>'Swaptions Physical'!G32</f>
        <v>0</v>
      </c>
      <c r="J32" s="286">
        <f>'Swaptions Physical'!H32</f>
        <v>0</v>
      </c>
      <c r="K32" s="267">
        <f>'Swaptions Physical'!I32</f>
        <v>15.5</v>
      </c>
      <c r="L32" s="286">
        <f>'Swaptions Physical'!J32</f>
        <v>0.2</v>
      </c>
      <c r="M32" s="286">
        <f>'Swaptions Physical'!K32</f>
        <v>0</v>
      </c>
      <c r="N32" s="286">
        <f>'Swaptions Physical'!L32</f>
        <v>0</v>
      </c>
      <c r="O32" s="286">
        <f>'Swaptions Physical'!M32</f>
        <v>0</v>
      </c>
      <c r="P32" s="286">
        <f>'Swaptions Physical'!N32</f>
        <v>0</v>
      </c>
      <c r="Q32" s="261">
        <f>'Swaptions Physical'!O32</f>
        <v>0</v>
      </c>
      <c r="S32" s="267">
        <v>3</v>
      </c>
      <c r="T32" s="267" t="s">
        <v>38</v>
      </c>
      <c r="U32" s="260">
        <f>3/12</f>
        <v>0.25</v>
      </c>
      <c r="V32" s="267">
        <v>2</v>
      </c>
      <c r="W32" s="251"/>
      <c r="X32" s="251"/>
      <c r="Y32" s="251"/>
      <c r="Z32" s="251"/>
      <c r="AA32" s="251"/>
      <c r="AB32" s="261"/>
      <c r="AC32" s="280">
        <f t="shared" si="15"/>
        <v>7.75</v>
      </c>
      <c r="AD32" s="252"/>
      <c r="AE32" s="252"/>
      <c r="AF32" s="252"/>
      <c r="AG32" s="252"/>
      <c r="AH32" s="252"/>
      <c r="AI32" s="257"/>
      <c r="AS32" s="251"/>
    </row>
    <row r="33" spans="4:45" x14ac:dyDescent="0.35">
      <c r="D33" s="267" t="str">
        <f>'Swaptions Physical'!B33</f>
        <v>3m5y</v>
      </c>
      <c r="E33" s="260">
        <f>'Swaptions Physical'!C33</f>
        <v>1.1000000000000001</v>
      </c>
      <c r="F33" s="286">
        <f>'Swaptions Physical'!D33</f>
        <v>0.2</v>
      </c>
      <c r="G33" s="286">
        <f>'Swaptions Physical'!E33</f>
        <v>0</v>
      </c>
      <c r="H33" s="286">
        <f>'Swaptions Physical'!F33</f>
        <v>0</v>
      </c>
      <c r="I33" s="286">
        <f>'Swaptions Physical'!G33</f>
        <v>0</v>
      </c>
      <c r="J33" s="286">
        <f>'Swaptions Physical'!H33</f>
        <v>0</v>
      </c>
      <c r="K33" s="267">
        <f>'Swaptions Physical'!I33</f>
        <v>63.2</v>
      </c>
      <c r="L33" s="286">
        <f>'Swaptions Physical'!J33</f>
        <v>5</v>
      </c>
      <c r="M33" s="286">
        <f>'Swaptions Physical'!K33</f>
        <v>0.3</v>
      </c>
      <c r="N33" s="286">
        <f>'Swaptions Physical'!L33</f>
        <v>0</v>
      </c>
      <c r="O33" s="286">
        <f>'Swaptions Physical'!M33</f>
        <v>0</v>
      </c>
      <c r="P33" s="286">
        <f>'Swaptions Physical'!N33</f>
        <v>0</v>
      </c>
      <c r="Q33" s="261">
        <f>'Swaptions Physical'!O33</f>
        <v>0</v>
      </c>
      <c r="S33" s="267">
        <v>6</v>
      </c>
      <c r="T33" s="267" t="s">
        <v>39</v>
      </c>
      <c r="U33" s="260">
        <f t="shared" ref="U33:U36" si="16">3/12</f>
        <v>0.25</v>
      </c>
      <c r="V33" s="267">
        <v>5</v>
      </c>
      <c r="W33" s="251"/>
      <c r="X33" s="251"/>
      <c r="Y33" s="251"/>
      <c r="Z33" s="251"/>
      <c r="AA33" s="251">
        <f>(M33-F33)/2</f>
        <v>4.9999999999999989E-2</v>
      </c>
      <c r="AB33" s="261">
        <f t="shared" ref="AB33:AB43" si="17">(L33-E33)/2</f>
        <v>1.95</v>
      </c>
      <c r="AC33" s="280">
        <f t="shared" si="15"/>
        <v>31.5</v>
      </c>
      <c r="AD33" s="252">
        <f t="shared" ref="AD33:AD43" si="18">AB33+E33</f>
        <v>3.05</v>
      </c>
      <c r="AE33" s="252">
        <f>AA33+F33</f>
        <v>0.25</v>
      </c>
      <c r="AF33" s="252"/>
      <c r="AG33" s="252"/>
      <c r="AH33" s="252"/>
      <c r="AI33" s="257"/>
      <c r="AS33" s="251"/>
    </row>
    <row r="34" spans="4:45" x14ac:dyDescent="0.35">
      <c r="D34" s="267" t="str">
        <f>'Swaptions Physical'!B34</f>
        <v>3m10y</v>
      </c>
      <c r="E34" s="260">
        <f>'Swaptions Physical'!C34</f>
        <v>1.2</v>
      </c>
      <c r="F34" s="286">
        <f>'Swaptions Physical'!D34</f>
        <v>0.7</v>
      </c>
      <c r="G34" s="286">
        <f>'Swaptions Physical'!E34</f>
        <v>0.4</v>
      </c>
      <c r="H34" s="286">
        <f>'Swaptions Physical'!F34</f>
        <v>0.2</v>
      </c>
      <c r="I34" s="286">
        <f>'Swaptions Physical'!G34</f>
        <v>0</v>
      </c>
      <c r="J34" s="286">
        <f>'Swaptions Physical'!H34</f>
        <v>0</v>
      </c>
      <c r="K34" s="267">
        <f>'Swaptions Physical'!I34</f>
        <v>192.1</v>
      </c>
      <c r="L34" s="286">
        <f>'Swaptions Physical'!J34</f>
        <v>43.3</v>
      </c>
      <c r="M34" s="286">
        <f>'Swaptions Physical'!K34</f>
        <v>9.4</v>
      </c>
      <c r="N34" s="286">
        <f>'Swaptions Physical'!L34</f>
        <v>2.5</v>
      </c>
      <c r="O34" s="286">
        <f>'Swaptions Physical'!M34</f>
        <v>0.8</v>
      </c>
      <c r="P34" s="286">
        <f>'Swaptions Physical'!N34</f>
        <v>0</v>
      </c>
      <c r="Q34" s="261">
        <f>'Swaptions Physical'!O34</f>
        <v>0</v>
      </c>
      <c r="S34" s="267">
        <v>11</v>
      </c>
      <c r="T34" s="267" t="s">
        <v>40</v>
      </c>
      <c r="U34" s="260">
        <f t="shared" si="16"/>
        <v>0.25</v>
      </c>
      <c r="V34" s="267">
        <v>10</v>
      </c>
      <c r="W34" s="251"/>
      <c r="X34" s="251"/>
      <c r="Y34" s="251">
        <f>(O34-H34)/2</f>
        <v>0.30000000000000004</v>
      </c>
      <c r="Z34" s="251">
        <f>(N34-G34)/2</f>
        <v>1.05</v>
      </c>
      <c r="AA34" s="251">
        <f>(M34-F34)/2</f>
        <v>4.3500000000000005</v>
      </c>
      <c r="AB34" s="261">
        <f t="shared" si="17"/>
        <v>21.049999999999997</v>
      </c>
      <c r="AC34" s="280">
        <f t="shared" si="15"/>
        <v>96</v>
      </c>
      <c r="AD34" s="252">
        <f t="shared" si="18"/>
        <v>22.249999999999996</v>
      </c>
      <c r="AE34" s="252">
        <f>AA34+F34</f>
        <v>5.0500000000000007</v>
      </c>
      <c r="AF34" s="252">
        <f>Z34+G34</f>
        <v>1.4500000000000002</v>
      </c>
      <c r="AG34" s="252">
        <f>Y34+H34</f>
        <v>0.5</v>
      </c>
      <c r="AH34" s="252"/>
      <c r="AI34" s="257"/>
      <c r="AS34" s="251"/>
    </row>
    <row r="35" spans="4:45" x14ac:dyDescent="0.35">
      <c r="D35" s="267" t="str">
        <f>'Swaptions Physical'!B35</f>
        <v>3m20y</v>
      </c>
      <c r="E35" s="260">
        <f>'Swaptions Physical'!C35</f>
        <v>-16.399999999999999</v>
      </c>
      <c r="F35" s="286">
        <f>'Swaptions Physical'!D35</f>
        <v>-12.1</v>
      </c>
      <c r="G35" s="286">
        <f>'Swaptions Physical'!E35</f>
        <v>-5.8</v>
      </c>
      <c r="H35" s="286">
        <f>'Swaptions Physical'!F35</f>
        <v>-2.6</v>
      </c>
      <c r="I35" s="286">
        <f>'Swaptions Physical'!G35</f>
        <v>0</v>
      </c>
      <c r="J35" s="286">
        <f>'Swaptions Physical'!H35</f>
        <v>0</v>
      </c>
      <c r="K35" s="267">
        <f>'Swaptions Physical'!I35</f>
        <v>463.5</v>
      </c>
      <c r="L35" s="286">
        <f>'Swaptions Physical'!J35</f>
        <v>139.69999999999999</v>
      </c>
      <c r="M35" s="286">
        <f>'Swaptions Physical'!K35</f>
        <v>39.9</v>
      </c>
      <c r="N35" s="286">
        <f>'Swaptions Physical'!L35</f>
        <v>12.8</v>
      </c>
      <c r="O35" s="286">
        <f>'Swaptions Physical'!M35</f>
        <v>4.7</v>
      </c>
      <c r="P35" s="286">
        <f>'Swaptions Physical'!N35</f>
        <v>0</v>
      </c>
      <c r="Q35" s="261">
        <f>'Swaptions Physical'!O35</f>
        <v>0</v>
      </c>
      <c r="S35" s="267">
        <v>13</v>
      </c>
      <c r="T35" s="267" t="s">
        <v>41</v>
      </c>
      <c r="U35" s="260">
        <f t="shared" si="16"/>
        <v>0.25</v>
      </c>
      <c r="V35" s="267">
        <v>20</v>
      </c>
      <c r="W35" s="251"/>
      <c r="X35" s="251"/>
      <c r="Y35" s="251">
        <f>(O35-H35)/2</f>
        <v>3.6500000000000004</v>
      </c>
      <c r="Z35" s="251">
        <f>(N35-G35)/2</f>
        <v>9.3000000000000007</v>
      </c>
      <c r="AA35" s="251">
        <f>(M35-F35)/2</f>
        <v>26</v>
      </c>
      <c r="AB35" s="261">
        <f t="shared" si="17"/>
        <v>78.05</v>
      </c>
      <c r="AC35" s="280">
        <f t="shared" si="15"/>
        <v>231.5</v>
      </c>
      <c r="AD35" s="252">
        <f t="shared" si="18"/>
        <v>61.65</v>
      </c>
      <c r="AE35" s="252">
        <f>AA35+F35</f>
        <v>13.9</v>
      </c>
      <c r="AF35" s="252">
        <f>Z35+G35</f>
        <v>3.5000000000000009</v>
      </c>
      <c r="AG35" s="252">
        <f>Y35+H35</f>
        <v>1.0500000000000003</v>
      </c>
      <c r="AH35" s="252"/>
      <c r="AI35" s="257"/>
      <c r="AS35" s="251"/>
    </row>
    <row r="36" spans="4:45" x14ac:dyDescent="0.35">
      <c r="D36" s="267" t="str">
        <f>'Swaptions Physical'!B36</f>
        <v>3m30y</v>
      </c>
      <c r="E36" s="260">
        <f>'Swaptions Physical'!C36</f>
        <v>-29.6</v>
      </c>
      <c r="F36" s="286">
        <f>'Swaptions Physical'!D36</f>
        <v>-22.7</v>
      </c>
      <c r="G36" s="286">
        <f>'Swaptions Physical'!E36</f>
        <v>-11.5</v>
      </c>
      <c r="H36" s="286">
        <f>'Swaptions Physical'!F36</f>
        <v>-5.4</v>
      </c>
      <c r="I36" s="286">
        <f>'Swaptions Physical'!G36</f>
        <v>0</v>
      </c>
      <c r="J36" s="286">
        <f>'Swaptions Physical'!H36</f>
        <v>0</v>
      </c>
      <c r="K36" s="267">
        <f>'Swaptions Physical'!I36</f>
        <v>698.4</v>
      </c>
      <c r="L36" s="286">
        <f>'Swaptions Physical'!J36</f>
        <v>218.4</v>
      </c>
      <c r="M36" s="286">
        <f>'Swaptions Physical'!K36</f>
        <v>64.900000000000006</v>
      </c>
      <c r="N36" s="286">
        <f>'Swaptions Physical'!L36</f>
        <v>21.7</v>
      </c>
      <c r="O36" s="286">
        <f>'Swaptions Physical'!M36</f>
        <v>8.1999999999999993</v>
      </c>
      <c r="P36" s="286">
        <f>'Swaptions Physical'!N36</f>
        <v>0</v>
      </c>
      <c r="Q36" s="261">
        <f>'Swaptions Physical'!O36</f>
        <v>0</v>
      </c>
      <c r="S36" s="267">
        <v>15</v>
      </c>
      <c r="T36" s="267" t="s">
        <v>42</v>
      </c>
      <c r="U36" s="260">
        <f t="shared" si="16"/>
        <v>0.25</v>
      </c>
      <c r="V36" s="267">
        <v>30</v>
      </c>
      <c r="W36" s="251"/>
      <c r="X36" s="251"/>
      <c r="Y36" s="251">
        <f>(O36-H36)/2</f>
        <v>6.8</v>
      </c>
      <c r="Z36" s="251">
        <f>(N36-G36)/2</f>
        <v>16.600000000000001</v>
      </c>
      <c r="AA36" s="251">
        <f>(M36-F36)/2</f>
        <v>43.800000000000004</v>
      </c>
      <c r="AB36" s="261">
        <f t="shared" si="17"/>
        <v>124</v>
      </c>
      <c r="AC36" s="280">
        <f t="shared" si="15"/>
        <v>349</v>
      </c>
      <c r="AD36" s="252">
        <f t="shared" si="18"/>
        <v>94.4</v>
      </c>
      <c r="AE36" s="252">
        <f>AA36+F36</f>
        <v>21.100000000000005</v>
      </c>
      <c r="AF36" s="252">
        <f>Z36+G36</f>
        <v>5.1000000000000014</v>
      </c>
      <c r="AG36" s="252">
        <f>Y36+H36</f>
        <v>1.3999999999999995</v>
      </c>
      <c r="AH36" s="252"/>
      <c r="AI36" s="257"/>
      <c r="AS36" s="251"/>
    </row>
    <row r="37" spans="4:45" x14ac:dyDescent="0.35">
      <c r="D37" s="267" t="str">
        <f>'Swaptions Physical'!B37</f>
        <v>6m2y</v>
      </c>
      <c r="E37" s="260">
        <f>'Swaptions Physical'!C37</f>
        <v>-0.1</v>
      </c>
      <c r="F37" s="286">
        <f>'Swaptions Physical'!D37</f>
        <v>0</v>
      </c>
      <c r="G37" s="286">
        <f>'Swaptions Physical'!E37</f>
        <v>0</v>
      </c>
      <c r="H37" s="286">
        <f>'Swaptions Physical'!F37</f>
        <v>0</v>
      </c>
      <c r="I37" s="286">
        <f>'Swaptions Physical'!G37</f>
        <v>0</v>
      </c>
      <c r="J37" s="286">
        <f>'Swaptions Physical'!H37</f>
        <v>0</v>
      </c>
      <c r="K37" s="267">
        <f>'Swaptions Physical'!I37</f>
        <v>21.9</v>
      </c>
      <c r="L37" s="286">
        <f>'Swaptions Physical'!J37</f>
        <v>1</v>
      </c>
      <c r="M37" s="286">
        <f>'Swaptions Physical'!K37</f>
        <v>0</v>
      </c>
      <c r="N37" s="286">
        <f>'Swaptions Physical'!L37</f>
        <v>0</v>
      </c>
      <c r="O37" s="286">
        <f>'Swaptions Physical'!M37</f>
        <v>0</v>
      </c>
      <c r="P37" s="286">
        <f>'Swaptions Physical'!N37</f>
        <v>0</v>
      </c>
      <c r="Q37" s="261">
        <f>'Swaptions Physical'!O37</f>
        <v>0</v>
      </c>
      <c r="S37" s="267">
        <v>3</v>
      </c>
      <c r="T37" s="267" t="s">
        <v>43</v>
      </c>
      <c r="U37" s="260">
        <f>6/12</f>
        <v>0.5</v>
      </c>
      <c r="V37" s="267">
        <v>2</v>
      </c>
      <c r="W37" s="251"/>
      <c r="X37" s="251"/>
      <c r="Y37" s="251"/>
      <c r="Z37" s="251"/>
      <c r="AA37" s="251"/>
      <c r="AB37" s="261">
        <f t="shared" si="17"/>
        <v>0.55000000000000004</v>
      </c>
      <c r="AC37" s="280">
        <f t="shared" si="15"/>
        <v>11</v>
      </c>
      <c r="AD37" s="252">
        <f t="shared" si="18"/>
        <v>0.45000000000000007</v>
      </c>
      <c r="AE37" s="252"/>
      <c r="AF37" s="252"/>
      <c r="AG37" s="252"/>
      <c r="AH37" s="252"/>
      <c r="AI37" s="257"/>
      <c r="AS37" s="251"/>
    </row>
    <row r="38" spans="4:45" x14ac:dyDescent="0.35">
      <c r="D38" s="267" t="str">
        <f>'Swaptions Physical'!B38</f>
        <v>6m5y</v>
      </c>
      <c r="E38" s="260">
        <f>'Swaptions Physical'!C38</f>
        <v>1.5</v>
      </c>
      <c r="F38" s="286">
        <f>'Swaptions Physical'!D38</f>
        <v>0.7</v>
      </c>
      <c r="G38" s="286">
        <f>'Swaptions Physical'!E38</f>
        <v>0.2</v>
      </c>
      <c r="H38" s="286">
        <f>'Swaptions Physical'!F38</f>
        <v>0.1</v>
      </c>
      <c r="I38" s="286">
        <f>'Swaptions Physical'!G38</f>
        <v>0</v>
      </c>
      <c r="J38" s="286">
        <f>'Swaptions Physical'!H38</f>
        <v>0</v>
      </c>
      <c r="K38" s="267">
        <f>'Swaptions Physical'!I38</f>
        <v>88.1</v>
      </c>
      <c r="L38" s="286">
        <f>'Swaptions Physical'!J38</f>
        <v>16.5</v>
      </c>
      <c r="M38" s="286">
        <f>'Swaptions Physical'!K38</f>
        <v>2.7</v>
      </c>
      <c r="N38" s="286">
        <f>'Swaptions Physical'!L38</f>
        <v>0.5</v>
      </c>
      <c r="O38" s="286">
        <f>'Swaptions Physical'!M38</f>
        <v>0.1</v>
      </c>
      <c r="P38" s="286">
        <f>'Swaptions Physical'!N38</f>
        <v>0</v>
      </c>
      <c r="Q38" s="261">
        <f>'Swaptions Physical'!O38</f>
        <v>0</v>
      </c>
      <c r="S38" s="267">
        <v>6</v>
      </c>
      <c r="T38" s="267" t="s">
        <v>44</v>
      </c>
      <c r="U38" s="260">
        <f t="shared" ref="U38:U41" si="19">6/12</f>
        <v>0.5</v>
      </c>
      <c r="V38" s="267">
        <v>5</v>
      </c>
      <c r="W38" s="251"/>
      <c r="X38" s="251"/>
      <c r="Y38" s="251">
        <f>(O38-H38)/2</f>
        <v>0</v>
      </c>
      <c r="Z38" s="251">
        <f>(N38-G38)/2</f>
        <v>0.15</v>
      </c>
      <c r="AA38" s="251">
        <f>(M38-F38)/2</f>
        <v>1</v>
      </c>
      <c r="AB38" s="261">
        <f t="shared" si="17"/>
        <v>7.5</v>
      </c>
      <c r="AC38" s="280">
        <f t="shared" si="15"/>
        <v>44</v>
      </c>
      <c r="AD38" s="252">
        <f t="shared" si="18"/>
        <v>9</v>
      </c>
      <c r="AE38" s="252">
        <f>AA38+F38</f>
        <v>1.7</v>
      </c>
      <c r="AF38" s="252">
        <f>Z38+G38</f>
        <v>0.35</v>
      </c>
      <c r="AG38" s="252">
        <f>Y38+H38</f>
        <v>0.1</v>
      </c>
      <c r="AH38" s="252"/>
      <c r="AI38" s="257"/>
      <c r="AS38" s="251"/>
    </row>
    <row r="39" spans="4:45" x14ac:dyDescent="0.35">
      <c r="D39" s="267" t="str">
        <f>'Swaptions Physical'!B39</f>
        <v>6m10y</v>
      </c>
      <c r="E39" s="260">
        <f>'Swaptions Physical'!C39</f>
        <v>0.1</v>
      </c>
      <c r="F39" s="286">
        <f>'Swaptions Physical'!D39</f>
        <v>0.2</v>
      </c>
      <c r="G39" s="286">
        <f>'Swaptions Physical'!E39</f>
        <v>0.2</v>
      </c>
      <c r="H39" s="286">
        <f>'Swaptions Physical'!F39</f>
        <v>0.3</v>
      </c>
      <c r="I39" s="286">
        <f>'Swaptions Physical'!G39</f>
        <v>0</v>
      </c>
      <c r="J39" s="286">
        <f>'Swaptions Physical'!H39</f>
        <v>0</v>
      </c>
      <c r="K39" s="267">
        <f>'Swaptions Physical'!I39</f>
        <v>262.39999999999998</v>
      </c>
      <c r="L39" s="286">
        <f>'Swaptions Physical'!J39</f>
        <v>92.2</v>
      </c>
      <c r="M39" s="286">
        <f>'Swaptions Physical'!K39</f>
        <v>32.1</v>
      </c>
      <c r="N39" s="286">
        <f>'Swaptions Physical'!L39</f>
        <v>12.4</v>
      </c>
      <c r="O39" s="286">
        <f>'Swaptions Physical'!M39</f>
        <v>5.4</v>
      </c>
      <c r="P39" s="286">
        <f>'Swaptions Physical'!N39</f>
        <v>0</v>
      </c>
      <c r="Q39" s="261">
        <f>'Swaptions Physical'!O39</f>
        <v>0</v>
      </c>
      <c r="S39" s="267">
        <v>11</v>
      </c>
      <c r="T39" s="267" t="s">
        <v>45</v>
      </c>
      <c r="U39" s="260">
        <f t="shared" si="19"/>
        <v>0.5</v>
      </c>
      <c r="V39" s="267">
        <v>10</v>
      </c>
      <c r="W39" s="251"/>
      <c r="X39" s="251"/>
      <c r="Y39" s="251">
        <f>(O39-H39)/2</f>
        <v>2.5500000000000003</v>
      </c>
      <c r="Z39" s="251">
        <f>(N39-G39)/2</f>
        <v>6.1000000000000005</v>
      </c>
      <c r="AA39" s="251">
        <f>(M39-F39)/2</f>
        <v>15.950000000000001</v>
      </c>
      <c r="AB39" s="261">
        <f t="shared" si="17"/>
        <v>46.050000000000004</v>
      </c>
      <c r="AC39" s="280">
        <f t="shared" si="15"/>
        <v>131</v>
      </c>
      <c r="AD39" s="252">
        <f t="shared" si="18"/>
        <v>46.150000000000006</v>
      </c>
      <c r="AE39" s="252">
        <f>AA39+F39</f>
        <v>16.150000000000002</v>
      </c>
      <c r="AF39" s="252">
        <f>Z39+G39</f>
        <v>6.3000000000000007</v>
      </c>
      <c r="AG39" s="252">
        <f>Y39+H39</f>
        <v>2.85</v>
      </c>
      <c r="AH39" s="252"/>
      <c r="AI39" s="257"/>
      <c r="AS39" s="251"/>
    </row>
    <row r="40" spans="4:45" x14ac:dyDescent="0.35">
      <c r="D40" s="267" t="str">
        <f>'Swaptions Physical'!B40</f>
        <v>6m20y</v>
      </c>
      <c r="E40" s="260">
        <f>'Swaptions Physical'!C40</f>
        <v>-17.8</v>
      </c>
      <c r="F40" s="286">
        <f>'Swaptions Physical'!D40</f>
        <v>-18.600000000000001</v>
      </c>
      <c r="G40" s="286">
        <f>'Swaptions Physical'!E40</f>
        <v>-12.9</v>
      </c>
      <c r="H40" s="286">
        <f>'Swaptions Physical'!F40</f>
        <v>-7.8</v>
      </c>
      <c r="I40" s="286">
        <f>'Swaptions Physical'!G40</f>
        <v>0</v>
      </c>
      <c r="J40" s="286">
        <f>'Swaptions Physical'!H40</f>
        <v>0</v>
      </c>
      <c r="K40" s="267">
        <f>'Swaptions Physical'!I40</f>
        <v>620.1</v>
      </c>
      <c r="L40" s="286">
        <f>'Swaptions Physical'!J40</f>
        <v>261.5</v>
      </c>
      <c r="M40" s="286">
        <f>'Swaptions Physical'!K40</f>
        <v>107.4</v>
      </c>
      <c r="N40" s="286">
        <f>'Swaptions Physical'!L40</f>
        <v>47.1</v>
      </c>
      <c r="O40" s="286">
        <f>'Swaptions Physical'!M40</f>
        <v>22.5</v>
      </c>
      <c r="P40" s="286">
        <f>'Swaptions Physical'!N40</f>
        <v>0</v>
      </c>
      <c r="Q40" s="261">
        <f>'Swaptions Physical'!O40</f>
        <v>0</v>
      </c>
      <c r="S40" s="267">
        <v>13</v>
      </c>
      <c r="T40" s="267" t="s">
        <v>46</v>
      </c>
      <c r="U40" s="260">
        <f t="shared" si="19"/>
        <v>0.5</v>
      </c>
      <c r="V40" s="267">
        <v>20</v>
      </c>
      <c r="W40" s="251"/>
      <c r="X40" s="251"/>
      <c r="Y40" s="251">
        <f>(O40-H40)/2</f>
        <v>15.15</v>
      </c>
      <c r="Z40" s="251">
        <f>(N40-G40)/2</f>
        <v>30</v>
      </c>
      <c r="AA40" s="251">
        <f>(M40-F40)/2</f>
        <v>63</v>
      </c>
      <c r="AB40" s="261">
        <f t="shared" si="17"/>
        <v>139.65</v>
      </c>
      <c r="AC40" s="280">
        <f t="shared" si="15"/>
        <v>310</v>
      </c>
      <c r="AD40" s="252">
        <f t="shared" si="18"/>
        <v>121.85000000000001</v>
      </c>
      <c r="AE40" s="252">
        <f>AA40+F40</f>
        <v>44.4</v>
      </c>
      <c r="AF40" s="252">
        <f>Z40+G40</f>
        <v>17.100000000000001</v>
      </c>
      <c r="AG40" s="252">
        <f>Y40+H40</f>
        <v>7.3500000000000005</v>
      </c>
      <c r="AH40" s="252"/>
      <c r="AI40" s="257"/>
      <c r="AS40" s="252"/>
    </row>
    <row r="41" spans="4:45" x14ac:dyDescent="0.35">
      <c r="D41" s="267" t="str">
        <f>'Swaptions Physical'!B41</f>
        <v>6m30y</v>
      </c>
      <c r="E41" s="260">
        <f>'Swaptions Physical'!C41</f>
        <v>-35</v>
      </c>
      <c r="F41" s="286">
        <f>'Swaptions Physical'!D41</f>
        <v>-37.700000000000003</v>
      </c>
      <c r="G41" s="286">
        <f>'Swaptions Physical'!E41</f>
        <v>-26.8</v>
      </c>
      <c r="H41" s="286">
        <f>'Swaptions Physical'!F41</f>
        <v>-16.8</v>
      </c>
      <c r="I41" s="286">
        <f>'Swaptions Physical'!G41</f>
        <v>0</v>
      </c>
      <c r="J41" s="286">
        <f>'Swaptions Physical'!H41</f>
        <v>0</v>
      </c>
      <c r="K41" s="267">
        <f>'Swaptions Physical'!I41</f>
        <v>933.8</v>
      </c>
      <c r="L41" s="286">
        <f>'Swaptions Physical'!J41</f>
        <v>403.5</v>
      </c>
      <c r="M41" s="286">
        <f>'Swaptions Physical'!K41</f>
        <v>169.6</v>
      </c>
      <c r="N41" s="286">
        <f>'Swaptions Physical'!L41</f>
        <v>76.099999999999994</v>
      </c>
      <c r="O41" s="286">
        <f>'Swaptions Physical'!M41</f>
        <v>37.1</v>
      </c>
      <c r="P41" s="286">
        <f>'Swaptions Physical'!N41</f>
        <v>0</v>
      </c>
      <c r="Q41" s="261">
        <f>'Swaptions Physical'!O41</f>
        <v>0</v>
      </c>
      <c r="S41" s="267">
        <v>15</v>
      </c>
      <c r="T41" s="267" t="s">
        <v>47</v>
      </c>
      <c r="U41" s="260">
        <f t="shared" si="19"/>
        <v>0.5</v>
      </c>
      <c r="V41" s="267">
        <v>30</v>
      </c>
      <c r="W41" s="251"/>
      <c r="X41" s="251"/>
      <c r="Y41" s="251">
        <f>(O41-H41)/2</f>
        <v>26.950000000000003</v>
      </c>
      <c r="Z41" s="251">
        <f>(N41-G41)/2</f>
        <v>51.449999999999996</v>
      </c>
      <c r="AA41" s="251">
        <f>(M41-F41)/2</f>
        <v>103.65</v>
      </c>
      <c r="AB41" s="261">
        <f t="shared" si="17"/>
        <v>219.25</v>
      </c>
      <c r="AC41" s="280">
        <f t="shared" si="15"/>
        <v>467</v>
      </c>
      <c r="AD41" s="252">
        <f t="shared" si="18"/>
        <v>184.25</v>
      </c>
      <c r="AE41" s="252">
        <f>AA41+F41</f>
        <v>65.95</v>
      </c>
      <c r="AF41" s="252">
        <f>Z41+G41</f>
        <v>24.649999999999995</v>
      </c>
      <c r="AG41" s="252">
        <f>Y41+H41</f>
        <v>10.150000000000002</v>
      </c>
      <c r="AH41" s="252"/>
      <c r="AI41" s="257"/>
      <c r="AS41" s="252"/>
    </row>
    <row r="42" spans="4:45" x14ac:dyDescent="0.35">
      <c r="D42" s="267" t="str">
        <f>'Swaptions Physical'!B42</f>
        <v>9m2y</v>
      </c>
      <c r="E42" s="260">
        <f>'Swaptions Physical'!C42</f>
        <v>-0.1</v>
      </c>
      <c r="F42" s="286">
        <f>'Swaptions Physical'!D42</f>
        <v>0</v>
      </c>
      <c r="G42" s="286">
        <f>'Swaptions Physical'!E42</f>
        <v>0</v>
      </c>
      <c r="H42" s="286">
        <f>'Swaptions Physical'!F42</f>
        <v>0</v>
      </c>
      <c r="I42" s="286">
        <f>'Swaptions Physical'!G42</f>
        <v>0</v>
      </c>
      <c r="J42" s="286">
        <f>'Swaptions Physical'!H42</f>
        <v>0</v>
      </c>
      <c r="K42" s="267">
        <f>'Swaptions Physical'!I42</f>
        <v>27.7</v>
      </c>
      <c r="L42" s="286">
        <f>'Swaptions Physical'!J42</f>
        <v>2.8</v>
      </c>
      <c r="M42" s="286">
        <f>'Swaptions Physical'!K42</f>
        <v>0.2</v>
      </c>
      <c r="N42" s="286">
        <f>'Swaptions Physical'!L42</f>
        <v>0</v>
      </c>
      <c r="O42" s="286">
        <f>'Swaptions Physical'!M42</f>
        <v>0</v>
      </c>
      <c r="P42" s="286">
        <f>'Swaptions Physical'!N42</f>
        <v>0</v>
      </c>
      <c r="Q42" s="261">
        <f>'Swaptions Physical'!O42</f>
        <v>0</v>
      </c>
      <c r="S42" s="267">
        <v>3</v>
      </c>
      <c r="T42" s="267" t="s">
        <v>48</v>
      </c>
      <c r="U42" s="260">
        <f>9/12</f>
        <v>0.75</v>
      </c>
      <c r="V42" s="267">
        <v>2</v>
      </c>
      <c r="W42" s="251"/>
      <c r="X42" s="251"/>
      <c r="Y42" s="251"/>
      <c r="Z42" s="251"/>
      <c r="AA42" s="251"/>
      <c r="AB42" s="261">
        <f t="shared" si="17"/>
        <v>1.45</v>
      </c>
      <c r="AC42" s="280">
        <f t="shared" si="15"/>
        <v>13.75</v>
      </c>
      <c r="AD42" s="252">
        <f t="shared" si="18"/>
        <v>1.3499999999999999</v>
      </c>
      <c r="AE42" s="252"/>
      <c r="AF42" s="252"/>
      <c r="AG42" s="252"/>
      <c r="AH42" s="252"/>
      <c r="AI42" s="257"/>
      <c r="AS42" s="252"/>
    </row>
    <row r="43" spans="4:45" x14ac:dyDescent="0.35">
      <c r="D43" s="267" t="str">
        <f>'Swaptions Physical'!B43</f>
        <v>9m5y</v>
      </c>
      <c r="E43" s="260">
        <f>'Swaptions Physical'!C43</f>
        <v>1.7</v>
      </c>
      <c r="F43" s="286">
        <f>'Swaptions Physical'!D43</f>
        <v>1.1000000000000001</v>
      </c>
      <c r="G43" s="286">
        <f>'Swaptions Physical'!E43</f>
        <v>0.4</v>
      </c>
      <c r="H43" s="286">
        <f>'Swaptions Physical'!F43</f>
        <v>0.1</v>
      </c>
      <c r="I43" s="286">
        <f>'Swaptions Physical'!G43</f>
        <v>0</v>
      </c>
      <c r="J43" s="286">
        <f>'Swaptions Physical'!H43</f>
        <v>0</v>
      </c>
      <c r="K43" s="267">
        <f>'Swaptions Physical'!I43</f>
        <v>109.5</v>
      </c>
      <c r="L43" s="286">
        <f>'Swaptions Physical'!J43</f>
        <v>28.6</v>
      </c>
      <c r="M43" s="286">
        <f>'Swaptions Physical'!K43</f>
        <v>6</v>
      </c>
      <c r="N43" s="286">
        <f>'Swaptions Physical'!L43</f>
        <v>1.3</v>
      </c>
      <c r="O43" s="286">
        <f>'Swaptions Physical'!M43</f>
        <v>0.3</v>
      </c>
      <c r="P43" s="286">
        <f>'Swaptions Physical'!N43</f>
        <v>0</v>
      </c>
      <c r="Q43" s="261">
        <f>'Swaptions Physical'!O43</f>
        <v>0</v>
      </c>
      <c r="S43" s="267">
        <v>6</v>
      </c>
      <c r="T43" s="267" t="s">
        <v>49</v>
      </c>
      <c r="U43" s="260">
        <f t="shared" ref="U43:U46" si="20">9/12</f>
        <v>0.75</v>
      </c>
      <c r="V43" s="267">
        <v>5</v>
      </c>
      <c r="W43" s="251"/>
      <c r="X43" s="251"/>
      <c r="Y43" s="251">
        <f>(O43-H43)/2</f>
        <v>9.9999999999999992E-2</v>
      </c>
      <c r="Z43" s="251">
        <f>(N43-G43)/2</f>
        <v>0.45</v>
      </c>
      <c r="AA43" s="251">
        <f>(M43-F43)/2</f>
        <v>2.4500000000000002</v>
      </c>
      <c r="AB43" s="261">
        <f t="shared" si="17"/>
        <v>13.450000000000001</v>
      </c>
      <c r="AC43" s="280">
        <f t="shared" si="15"/>
        <v>55</v>
      </c>
      <c r="AD43" s="252">
        <f t="shared" si="18"/>
        <v>15.15</v>
      </c>
      <c r="AE43" s="252">
        <f>AA43+F43</f>
        <v>3.5500000000000003</v>
      </c>
      <c r="AF43" s="252">
        <f>Z43+G43</f>
        <v>0.85000000000000009</v>
      </c>
      <c r="AG43" s="252">
        <f>Y43+H43</f>
        <v>0.2</v>
      </c>
      <c r="AH43" s="252"/>
      <c r="AI43" s="257"/>
      <c r="AS43" s="252"/>
    </row>
    <row r="44" spans="4:45" x14ac:dyDescent="0.35">
      <c r="D44" s="267" t="str">
        <f>'Swaptions Physical'!B44</f>
        <v>9m10y</v>
      </c>
      <c r="E44" s="260">
        <f>'Swaptions Physical'!C44</f>
        <v>0</v>
      </c>
      <c r="F44" s="286">
        <f>'Swaptions Physical'!D44</f>
        <v>0.2</v>
      </c>
      <c r="G44" s="286">
        <f>'Swaptions Physical'!E44</f>
        <v>0.3</v>
      </c>
      <c r="H44" s="286">
        <f>'Swaptions Physical'!F44</f>
        <v>0.4</v>
      </c>
      <c r="I44" s="286">
        <f>'Swaptions Physical'!G44</f>
        <v>0</v>
      </c>
      <c r="J44" s="286">
        <f>'Swaptions Physical'!H44</f>
        <v>0</v>
      </c>
      <c r="K44" s="267">
        <f>'Swaptions Physical'!I44</f>
        <v>316.8</v>
      </c>
      <c r="L44" s="286">
        <f>'Swaptions Physical'!J44</f>
        <v>135.19999999999999</v>
      </c>
      <c r="M44" s="286">
        <f>'Swaptions Physical'!K44</f>
        <v>57.5</v>
      </c>
      <c r="N44" s="286">
        <f>'Swaptions Physical'!L44</f>
        <v>26.2</v>
      </c>
      <c r="O44" s="286">
        <f>'Swaptions Physical'!M44</f>
        <v>13.1</v>
      </c>
      <c r="P44" s="286">
        <f>'Swaptions Physical'!N44</f>
        <v>0</v>
      </c>
      <c r="Q44" s="261">
        <f>'Swaptions Physical'!O44</f>
        <v>0</v>
      </c>
      <c r="S44" s="267">
        <v>11</v>
      </c>
      <c r="T44" s="267" t="s">
        <v>50</v>
      </c>
      <c r="U44" s="260">
        <f t="shared" si="20"/>
        <v>0.75</v>
      </c>
      <c r="V44" s="267">
        <v>10</v>
      </c>
      <c r="W44" s="251"/>
      <c r="X44" s="251"/>
      <c r="Y44" s="251">
        <f>(O44-H44)/2</f>
        <v>6.35</v>
      </c>
      <c r="Z44" s="251">
        <f>(N44-G44)/2</f>
        <v>12.95</v>
      </c>
      <c r="AA44" s="251">
        <f>(M44-F44)/2</f>
        <v>28.65</v>
      </c>
      <c r="AB44" s="261"/>
      <c r="AC44" s="280">
        <f t="shared" si="15"/>
        <v>158.5</v>
      </c>
      <c r="AD44" s="252"/>
      <c r="AE44" s="252">
        <f>AA44+F44</f>
        <v>28.849999999999998</v>
      </c>
      <c r="AF44" s="252">
        <f>Z44+G44</f>
        <v>13.25</v>
      </c>
      <c r="AG44" s="252">
        <f>Y44+H44</f>
        <v>6.75</v>
      </c>
      <c r="AH44" s="252"/>
      <c r="AI44" s="257"/>
      <c r="AS44" s="251"/>
    </row>
    <row r="45" spans="4:45" x14ac:dyDescent="0.35">
      <c r="D45" s="267" t="str">
        <f>'Swaptions Physical'!B45</f>
        <v>9m20y</v>
      </c>
      <c r="E45" s="260">
        <f>'Swaptions Physical'!C45</f>
        <v>-17.2</v>
      </c>
      <c r="F45" s="286">
        <f>'Swaptions Physical'!D45</f>
        <v>-20.8</v>
      </c>
      <c r="G45" s="286">
        <f>'Swaptions Physical'!E45</f>
        <v>-16.8</v>
      </c>
      <c r="H45" s="286">
        <f>'Swaptions Physical'!F45</f>
        <v>-16.8</v>
      </c>
      <c r="I45" s="286">
        <f>'Swaptions Physical'!G45</f>
        <v>0</v>
      </c>
      <c r="J45" s="286">
        <f>'Swaptions Physical'!H45</f>
        <v>0</v>
      </c>
      <c r="K45" s="267">
        <f>'Swaptions Physical'!I45</f>
        <v>736.7</v>
      </c>
      <c r="L45" s="286">
        <f>'Swaptions Physical'!J45</f>
        <v>360.7</v>
      </c>
      <c r="M45" s="286">
        <f>'Swaptions Physical'!K45</f>
        <v>173.6</v>
      </c>
      <c r="N45" s="286">
        <f>'Swaptions Physical'!L45</f>
        <v>87.4</v>
      </c>
      <c r="O45" s="286">
        <f>'Swaptions Physical'!M45</f>
        <v>46.9</v>
      </c>
      <c r="P45" s="286">
        <f>'Swaptions Physical'!N45</f>
        <v>0</v>
      </c>
      <c r="Q45" s="261">
        <f>'Swaptions Physical'!O45</f>
        <v>0</v>
      </c>
      <c r="S45" s="267">
        <v>13</v>
      </c>
      <c r="T45" s="267" t="s">
        <v>51</v>
      </c>
      <c r="U45" s="260">
        <f t="shared" si="20"/>
        <v>0.75</v>
      </c>
      <c r="V45" s="267">
        <v>20</v>
      </c>
      <c r="W45" s="251"/>
      <c r="X45" s="251"/>
      <c r="Y45" s="251">
        <f>(O45-H45)/2</f>
        <v>31.85</v>
      </c>
      <c r="Z45" s="251">
        <f>(N45-G45)/2</f>
        <v>52.1</v>
      </c>
      <c r="AA45" s="251">
        <f>(M45-F45)/2</f>
        <v>97.2</v>
      </c>
      <c r="AB45" s="261">
        <f>(L45-E45)/2</f>
        <v>188.95</v>
      </c>
      <c r="AC45" s="280">
        <f t="shared" si="15"/>
        <v>368.5</v>
      </c>
      <c r="AD45" s="252">
        <f>AB45+E45</f>
        <v>171.75</v>
      </c>
      <c r="AE45" s="252">
        <f>AA45+F45</f>
        <v>76.400000000000006</v>
      </c>
      <c r="AF45" s="252">
        <f>Z45+G45</f>
        <v>35.299999999999997</v>
      </c>
      <c r="AG45" s="252">
        <f>Y45+H45</f>
        <v>15.05</v>
      </c>
      <c r="AH45" s="252"/>
      <c r="AI45" s="257"/>
      <c r="AS45" s="251"/>
    </row>
    <row r="46" spans="4:45" x14ac:dyDescent="0.35">
      <c r="D46" s="284" t="str">
        <f>'Swaptions Physical'!B46</f>
        <v>9m30y</v>
      </c>
      <c r="E46" s="271">
        <f>'Swaptions Physical'!C46</f>
        <v>-35.9</v>
      </c>
      <c r="F46" s="272">
        <f>'Swaptions Physical'!D46</f>
        <v>-44.6</v>
      </c>
      <c r="G46" s="272">
        <f>'Swaptions Physical'!E46</f>
        <v>-36.700000000000003</v>
      </c>
      <c r="H46" s="272">
        <f>'Swaptions Physical'!F46</f>
        <v>-36.700000000000003</v>
      </c>
      <c r="I46" s="272">
        <f>'Swaptions Physical'!G46</f>
        <v>0</v>
      </c>
      <c r="J46" s="272">
        <f>'Swaptions Physical'!H46</f>
        <v>0</v>
      </c>
      <c r="K46" s="284">
        <f>'Swaptions Physical'!I46</f>
        <v>1108.4000000000001</v>
      </c>
      <c r="L46" s="272">
        <f>'Swaptions Physical'!J46</f>
        <v>553.4</v>
      </c>
      <c r="M46" s="272">
        <f>'Swaptions Physical'!K46</f>
        <v>271.10000000000002</v>
      </c>
      <c r="N46" s="272">
        <f>'Swaptions Physical'!L46</f>
        <v>138.9</v>
      </c>
      <c r="O46" s="272">
        <f>'Swaptions Physical'!M46</f>
        <v>75.7</v>
      </c>
      <c r="P46" s="272">
        <f>'Swaptions Physical'!N46</f>
        <v>0</v>
      </c>
      <c r="Q46" s="273">
        <f>'Swaptions Physical'!O46</f>
        <v>0</v>
      </c>
      <c r="S46" s="267">
        <v>15</v>
      </c>
      <c r="T46" s="267" t="s">
        <v>52</v>
      </c>
      <c r="U46" s="260">
        <f t="shared" si="20"/>
        <v>0.75</v>
      </c>
      <c r="V46" s="267">
        <v>30</v>
      </c>
      <c r="W46" s="251"/>
      <c r="X46" s="251"/>
      <c r="Y46" s="251">
        <f>(O46-H46)/2</f>
        <v>56.2</v>
      </c>
      <c r="Z46" s="251">
        <f>(N46-G46)/2</f>
        <v>87.800000000000011</v>
      </c>
      <c r="AA46" s="251">
        <f>(M46-F46)/2</f>
        <v>157.85000000000002</v>
      </c>
      <c r="AB46" s="261">
        <f>(L46-E46)/2</f>
        <v>294.64999999999998</v>
      </c>
      <c r="AC46" s="280">
        <f t="shared" si="15"/>
        <v>554</v>
      </c>
      <c r="AD46" s="252">
        <f>AB46+E46</f>
        <v>258.75</v>
      </c>
      <c r="AE46" s="252">
        <f>AA46+F46</f>
        <v>113.25000000000003</v>
      </c>
      <c r="AF46" s="252">
        <f>Z46+G46</f>
        <v>51.100000000000009</v>
      </c>
      <c r="AG46" s="252">
        <f>Y46+H46</f>
        <v>19.5</v>
      </c>
      <c r="AH46" s="252"/>
      <c r="AI46" s="257"/>
      <c r="AS46" s="251"/>
    </row>
    <row r="47" spans="4:45" x14ac:dyDescent="0.35">
      <c r="D47" s="266" t="str">
        <f>'Swaptions Physical'!B52</f>
        <v>1y2y</v>
      </c>
      <c r="E47" s="253">
        <f>'Swaptions Physical'!C52</f>
        <v>0</v>
      </c>
      <c r="F47" s="254">
        <f>'Swaptions Physical'!D52</f>
        <v>0</v>
      </c>
      <c r="G47" s="254">
        <f>'Swaptions Physical'!E52</f>
        <v>0</v>
      </c>
      <c r="H47" s="254">
        <f>'Swaptions Physical'!F52</f>
        <v>0</v>
      </c>
      <c r="I47" s="254">
        <f>'Swaptions Physical'!G52</f>
        <v>0</v>
      </c>
      <c r="J47" s="254">
        <f>'Swaptions Physical'!H52</f>
        <v>0</v>
      </c>
      <c r="K47" s="266">
        <f>'Swaptions Physical'!I52</f>
        <v>33.6</v>
      </c>
      <c r="L47" s="254">
        <f>'Swaptions Physical'!J52</f>
        <v>5.5</v>
      </c>
      <c r="M47" s="254">
        <f>'Swaptions Physical'!K52</f>
        <v>0.7</v>
      </c>
      <c r="N47" s="254">
        <f>'Swaptions Physical'!L52</f>
        <v>0</v>
      </c>
      <c r="O47" s="254">
        <f>'Swaptions Physical'!M52</f>
        <v>0</v>
      </c>
      <c r="P47" s="254">
        <f>'Swaptions Physical'!N52</f>
        <v>0</v>
      </c>
      <c r="Q47" s="255">
        <f>'Swaptions Physical'!O52</f>
        <v>0</v>
      </c>
      <c r="S47" s="267">
        <v>3</v>
      </c>
      <c r="T47" s="267" t="s">
        <v>53</v>
      </c>
      <c r="U47" s="260">
        <v>1</v>
      </c>
      <c r="V47" s="267">
        <v>2</v>
      </c>
      <c r="W47" s="251"/>
      <c r="X47" s="251"/>
      <c r="Y47" s="251"/>
      <c r="Z47" s="251"/>
      <c r="AA47" s="251"/>
      <c r="AB47" s="261"/>
      <c r="AC47" s="280">
        <f t="shared" si="15"/>
        <v>16.75</v>
      </c>
      <c r="AD47" s="252"/>
      <c r="AE47" s="252"/>
      <c r="AF47" s="252"/>
      <c r="AG47" s="252"/>
      <c r="AH47" s="252"/>
      <c r="AI47" s="257"/>
      <c r="AS47" s="251"/>
    </row>
    <row r="48" spans="4:45" x14ac:dyDescent="0.35">
      <c r="D48" s="267" t="str">
        <f>'Swaptions Physical'!B53</f>
        <v>1y5y</v>
      </c>
      <c r="E48" s="260">
        <f>'Swaptions Physical'!C53</f>
        <v>1.9</v>
      </c>
      <c r="F48" s="286">
        <f>'Swaptions Physical'!D53</f>
        <v>1.6</v>
      </c>
      <c r="G48" s="286">
        <f>'Swaptions Physical'!E53</f>
        <v>0</v>
      </c>
      <c r="H48" s="286">
        <f>'Swaptions Physical'!F53</f>
        <v>0.4</v>
      </c>
      <c r="I48" s="286">
        <f>'Swaptions Physical'!G53</f>
        <v>0.1</v>
      </c>
      <c r="J48" s="286">
        <f>'Swaptions Physical'!H53</f>
        <v>0</v>
      </c>
      <c r="K48" s="267">
        <f>'Swaptions Physical'!I53</f>
        <v>129</v>
      </c>
      <c r="L48" s="286">
        <f>'Swaptions Physical'!J53</f>
        <v>42.5</v>
      </c>
      <c r="M48" s="286">
        <f>'Swaptions Physical'!K53</f>
        <v>12</v>
      </c>
      <c r="N48" s="286">
        <f>'Swaptions Physical'!L53</f>
        <v>0</v>
      </c>
      <c r="O48" s="286">
        <f>'Swaptions Physical'!M53</f>
        <v>1</v>
      </c>
      <c r="P48" s="286">
        <f>'Swaptions Physical'!N53</f>
        <v>0.1</v>
      </c>
      <c r="Q48" s="261">
        <f>'Swaptions Physical'!O53</f>
        <v>0</v>
      </c>
      <c r="S48" s="267">
        <v>6</v>
      </c>
      <c r="T48" s="267" t="s">
        <v>54</v>
      </c>
      <c r="U48" s="260">
        <v>1</v>
      </c>
      <c r="V48" s="267">
        <v>5</v>
      </c>
      <c r="W48" s="251"/>
      <c r="X48" s="251">
        <f t="shared" ref="X48:X76" si="21">(P48-I48)/2</f>
        <v>0</v>
      </c>
      <c r="Y48" s="251">
        <f t="shared" ref="Y48:Y76" si="22">(O48-H48)/2</f>
        <v>0.3</v>
      </c>
      <c r="Z48" s="251"/>
      <c r="AA48" s="251">
        <f t="shared" ref="AA48:AA76" si="23">(M48-F48)/2</f>
        <v>5.2</v>
      </c>
      <c r="AB48" s="261">
        <f t="shared" ref="AB48:AB76" si="24">(L48-E48)/2</f>
        <v>20.3</v>
      </c>
      <c r="AC48" s="280">
        <f t="shared" si="15"/>
        <v>64.5</v>
      </c>
      <c r="AD48" s="252">
        <f t="shared" ref="AD48:AD76" si="25">AB48+E48</f>
        <v>22.2</v>
      </c>
      <c r="AE48" s="252">
        <f t="shared" ref="AE48:AE76" si="26">AA48+F48</f>
        <v>6.8000000000000007</v>
      </c>
      <c r="AF48" s="252"/>
      <c r="AG48" s="252">
        <f t="shared" ref="AG48:AG76" si="27">Y48+H48</f>
        <v>0.7</v>
      </c>
      <c r="AH48" s="252">
        <f t="shared" ref="AH48:AH76" si="28">X48+I48</f>
        <v>0.1</v>
      </c>
      <c r="AI48" s="257"/>
      <c r="AS48" s="251"/>
    </row>
    <row r="49" spans="4:45" x14ac:dyDescent="0.35">
      <c r="D49" s="267" t="str">
        <f>'Swaptions Physical'!B54</f>
        <v>1y10y</v>
      </c>
      <c r="E49" s="260">
        <f>'Swaptions Physical'!C54</f>
        <v>0</v>
      </c>
      <c r="F49" s="286">
        <f>'Swaptions Physical'!D54</f>
        <v>0.1</v>
      </c>
      <c r="G49" s="286">
        <f>'Swaptions Physical'!E54</f>
        <v>0</v>
      </c>
      <c r="H49" s="286">
        <f>'Swaptions Physical'!F54</f>
        <v>0.3</v>
      </c>
      <c r="I49" s="286">
        <f>'Swaptions Physical'!G54</f>
        <v>0.8</v>
      </c>
      <c r="J49" s="286">
        <f>'Swaptions Physical'!H54</f>
        <v>0.8</v>
      </c>
      <c r="K49" s="267">
        <f>'Swaptions Physical'!I54</f>
        <v>365.8</v>
      </c>
      <c r="L49" s="286">
        <f>'Swaptions Physical'!J54</f>
        <v>174.5</v>
      </c>
      <c r="M49" s="286">
        <f>'Swaptions Physical'!K54</f>
        <v>80.5</v>
      </c>
      <c r="N49" s="286">
        <f>'Swaptions Physical'!L54</f>
        <v>0</v>
      </c>
      <c r="O49" s="286">
        <f>'Swaptions Physical'!M54</f>
        <v>19.2</v>
      </c>
      <c r="P49" s="286">
        <f>'Swaptions Physical'!N54</f>
        <v>6.3</v>
      </c>
      <c r="Q49" s="261">
        <f>'Swaptions Physical'!O54</f>
        <v>2.7</v>
      </c>
      <c r="S49" s="267">
        <v>11</v>
      </c>
      <c r="T49" s="267" t="s">
        <v>55</v>
      </c>
      <c r="U49" s="260">
        <v>1</v>
      </c>
      <c r="V49" s="267">
        <v>10</v>
      </c>
      <c r="W49" s="251">
        <f t="shared" ref="W49:W76" si="29">(Q49-J49)/2</f>
        <v>0.95000000000000007</v>
      </c>
      <c r="X49" s="251">
        <f t="shared" si="21"/>
        <v>2.75</v>
      </c>
      <c r="Y49" s="251">
        <f t="shared" si="22"/>
        <v>9.4499999999999993</v>
      </c>
      <c r="Z49" s="251"/>
      <c r="AA49" s="251">
        <f t="shared" si="23"/>
        <v>40.200000000000003</v>
      </c>
      <c r="AB49" s="261">
        <f t="shared" si="24"/>
        <v>87.25</v>
      </c>
      <c r="AC49" s="280">
        <f t="shared" si="15"/>
        <v>183</v>
      </c>
      <c r="AD49" s="252">
        <f t="shared" si="25"/>
        <v>87.25</v>
      </c>
      <c r="AE49" s="252">
        <f t="shared" si="26"/>
        <v>40.300000000000004</v>
      </c>
      <c r="AF49" s="252"/>
      <c r="AG49" s="252">
        <f t="shared" si="27"/>
        <v>9.75</v>
      </c>
      <c r="AH49" s="252">
        <f t="shared" si="28"/>
        <v>3.55</v>
      </c>
      <c r="AI49" s="257">
        <f t="shared" ref="AI49:AI76" si="30">W49+J49</f>
        <v>1.75</v>
      </c>
      <c r="AS49" s="251"/>
    </row>
    <row r="50" spans="4:45" x14ac:dyDescent="0.35">
      <c r="D50" s="267" t="str">
        <f>'Swaptions Physical'!B55</f>
        <v>1y20y</v>
      </c>
      <c r="E50" s="260">
        <f>'Swaptions Physical'!C55</f>
        <v>-16.2</v>
      </c>
      <c r="F50" s="286">
        <f>'Swaptions Physical'!D55</f>
        <v>-21.8</v>
      </c>
      <c r="G50" s="286">
        <f>'Swaptions Physical'!E55</f>
        <v>0</v>
      </c>
      <c r="H50" s="286">
        <f>'Swaptions Physical'!F55</f>
        <v>-13.8</v>
      </c>
      <c r="I50" s="286">
        <f>'Swaptions Physical'!G55</f>
        <v>-5.5</v>
      </c>
      <c r="J50" s="286">
        <f>'Swaptions Physical'!H55</f>
        <v>-1.8</v>
      </c>
      <c r="K50" s="267">
        <f>'Swaptions Physical'!I55</f>
        <v>832.8</v>
      </c>
      <c r="L50" s="286">
        <f>'Swaptions Physical'!J55</f>
        <v>440.9</v>
      </c>
      <c r="M50" s="286">
        <f>'Swaptions Physical'!K55</f>
        <v>222.9</v>
      </c>
      <c r="N50" s="286">
        <f>'Swaptions Physical'!L55</f>
        <v>0</v>
      </c>
      <c r="O50" s="286">
        <f>'Swaptions Physical'!M55</f>
        <v>59</v>
      </c>
      <c r="P50" s="286">
        <f>'Swaptions Physical'!N55</f>
        <v>19</v>
      </c>
      <c r="Q50" s="261">
        <f>'Swaptions Physical'!O55</f>
        <v>7.6</v>
      </c>
      <c r="S50" s="267">
        <v>13</v>
      </c>
      <c r="T50" s="267" t="s">
        <v>56</v>
      </c>
      <c r="U50" s="260">
        <v>1</v>
      </c>
      <c r="V50" s="267">
        <v>20</v>
      </c>
      <c r="W50" s="251">
        <f t="shared" si="29"/>
        <v>4.7</v>
      </c>
      <c r="X50" s="251">
        <f t="shared" si="21"/>
        <v>12.25</v>
      </c>
      <c r="Y50" s="251">
        <f t="shared" si="22"/>
        <v>36.4</v>
      </c>
      <c r="Z50" s="251"/>
      <c r="AA50" s="251">
        <f t="shared" si="23"/>
        <v>122.35000000000001</v>
      </c>
      <c r="AB50" s="261">
        <f t="shared" si="24"/>
        <v>228.54999999999998</v>
      </c>
      <c r="AC50" s="280">
        <f t="shared" si="15"/>
        <v>416.5</v>
      </c>
      <c r="AD50" s="252">
        <f t="shared" si="25"/>
        <v>212.35</v>
      </c>
      <c r="AE50" s="252">
        <f t="shared" si="26"/>
        <v>100.55000000000001</v>
      </c>
      <c r="AF50" s="252"/>
      <c r="AG50" s="252">
        <f t="shared" si="27"/>
        <v>22.599999999999998</v>
      </c>
      <c r="AH50" s="252">
        <f t="shared" si="28"/>
        <v>6.75</v>
      </c>
      <c r="AI50" s="257">
        <f t="shared" si="30"/>
        <v>2.9000000000000004</v>
      </c>
      <c r="AS50" s="251"/>
    </row>
    <row r="51" spans="4:45" x14ac:dyDescent="0.35">
      <c r="D51" s="267" t="str">
        <f>'Swaptions Physical'!B56</f>
        <v>1y30y</v>
      </c>
      <c r="E51" s="260">
        <f>'Swaptions Physical'!C56</f>
        <v>-35.1</v>
      </c>
      <c r="F51" s="286">
        <f>'Swaptions Physical'!D56</f>
        <v>-48.1</v>
      </c>
      <c r="G51" s="286">
        <f>'Swaptions Physical'!E56</f>
        <v>0</v>
      </c>
      <c r="H51" s="286">
        <f>'Swaptions Physical'!F56</f>
        <v>-32.4</v>
      </c>
      <c r="I51" s="286">
        <f>'Swaptions Physical'!G56</f>
        <v>-15.7</v>
      </c>
      <c r="J51" s="286">
        <f>'Swaptions Physical'!H56</f>
        <v>-7.4</v>
      </c>
      <c r="K51" s="267">
        <f>'Swaptions Physical'!I56</f>
        <v>1257.7</v>
      </c>
      <c r="L51" s="286">
        <f>'Swaptions Physical'!J56</f>
        <v>680.7</v>
      </c>
      <c r="M51" s="286">
        <f>'Swaptions Physical'!K56</f>
        <v>353.6</v>
      </c>
      <c r="N51" s="286">
        <f>'Swaptions Physical'!L56</f>
        <v>0</v>
      </c>
      <c r="O51" s="286">
        <f>'Swaptions Physical'!M56</f>
        <v>100.4</v>
      </c>
      <c r="P51" s="286">
        <f>'Swaptions Physical'!N56</f>
        <v>33.700000000000003</v>
      </c>
      <c r="Q51" s="261">
        <f>'Swaptions Physical'!O56</f>
        <v>13.1</v>
      </c>
      <c r="S51" s="267">
        <v>15</v>
      </c>
      <c r="T51" s="267" t="s">
        <v>57</v>
      </c>
      <c r="U51" s="260">
        <v>1</v>
      </c>
      <c r="V51" s="267">
        <v>30</v>
      </c>
      <c r="W51" s="251">
        <f t="shared" si="29"/>
        <v>10.25</v>
      </c>
      <c r="X51" s="251">
        <f t="shared" si="21"/>
        <v>24.700000000000003</v>
      </c>
      <c r="Y51" s="251">
        <f t="shared" si="22"/>
        <v>66.400000000000006</v>
      </c>
      <c r="Z51" s="251"/>
      <c r="AA51" s="251">
        <f t="shared" si="23"/>
        <v>200.85000000000002</v>
      </c>
      <c r="AB51" s="261">
        <f t="shared" si="24"/>
        <v>357.90000000000003</v>
      </c>
      <c r="AC51" s="280">
        <f t="shared" si="15"/>
        <v>629</v>
      </c>
      <c r="AD51" s="252">
        <f t="shared" si="25"/>
        <v>322.8</v>
      </c>
      <c r="AE51" s="252">
        <f t="shared" si="26"/>
        <v>152.75000000000003</v>
      </c>
      <c r="AF51" s="252"/>
      <c r="AG51" s="252">
        <f t="shared" si="27"/>
        <v>34.000000000000007</v>
      </c>
      <c r="AH51" s="252">
        <f t="shared" si="28"/>
        <v>9.0000000000000036</v>
      </c>
      <c r="AI51" s="257">
        <f t="shared" si="30"/>
        <v>2.8499999999999996</v>
      </c>
      <c r="AS51" s="251"/>
    </row>
    <row r="52" spans="4:45" x14ac:dyDescent="0.35">
      <c r="D52" s="267" t="str">
        <f>'Swaptions Physical'!B57</f>
        <v>2y2y</v>
      </c>
      <c r="E52" s="260">
        <f>'Swaptions Physical'!C57</f>
        <v>0.9</v>
      </c>
      <c r="F52" s="286">
        <f>'Swaptions Physical'!D57</f>
        <v>1</v>
      </c>
      <c r="G52" s="286">
        <f>'Swaptions Physical'!E57</f>
        <v>0</v>
      </c>
      <c r="H52" s="286">
        <f>'Swaptions Physical'!F57</f>
        <v>0.4</v>
      </c>
      <c r="I52" s="286">
        <f>'Swaptions Physical'!G57</f>
        <v>0.1</v>
      </c>
      <c r="J52" s="286">
        <f>'Swaptions Physical'!H57</f>
        <v>0</v>
      </c>
      <c r="K52" s="267">
        <f>'Swaptions Physical'!I57</f>
        <v>60.8</v>
      </c>
      <c r="L52" s="286">
        <f>'Swaptions Physical'!J57</f>
        <v>24.2</v>
      </c>
      <c r="M52" s="286">
        <f>'Swaptions Physical'!K57</f>
        <v>8.4</v>
      </c>
      <c r="N52" s="286">
        <f>'Swaptions Physical'!L57</f>
        <v>0</v>
      </c>
      <c r="O52" s="286">
        <f>'Swaptions Physical'!M57</f>
        <v>1</v>
      </c>
      <c r="P52" s="286">
        <f>'Swaptions Physical'!N57</f>
        <v>0.2</v>
      </c>
      <c r="Q52" s="261">
        <f>'Swaptions Physical'!O57</f>
        <v>0</v>
      </c>
      <c r="S52" s="267">
        <v>3</v>
      </c>
      <c r="T52" s="267" t="s">
        <v>58</v>
      </c>
      <c r="U52" s="260">
        <v>2</v>
      </c>
      <c r="V52" s="267">
        <v>2</v>
      </c>
      <c r="W52" s="251">
        <f t="shared" si="29"/>
        <v>0</v>
      </c>
      <c r="X52" s="251">
        <f t="shared" si="21"/>
        <v>0.05</v>
      </c>
      <c r="Y52" s="251">
        <f t="shared" si="22"/>
        <v>0.3</v>
      </c>
      <c r="Z52" s="251"/>
      <c r="AA52" s="251">
        <f t="shared" si="23"/>
        <v>3.7</v>
      </c>
      <c r="AB52" s="261">
        <f t="shared" si="24"/>
        <v>11.65</v>
      </c>
      <c r="AC52" s="280">
        <f t="shared" si="15"/>
        <v>30.5</v>
      </c>
      <c r="AD52" s="252">
        <f t="shared" si="25"/>
        <v>12.55</v>
      </c>
      <c r="AE52" s="252">
        <f t="shared" si="26"/>
        <v>4.7</v>
      </c>
      <c r="AF52" s="252"/>
      <c r="AG52" s="252">
        <f t="shared" si="27"/>
        <v>0.7</v>
      </c>
      <c r="AH52" s="252">
        <f t="shared" si="28"/>
        <v>0.15000000000000002</v>
      </c>
      <c r="AI52" s="257">
        <f t="shared" si="30"/>
        <v>0</v>
      </c>
      <c r="AS52" s="251"/>
    </row>
    <row r="53" spans="4:45" x14ac:dyDescent="0.35">
      <c r="D53" s="267" t="str">
        <f>'Swaptions Physical'!B58</f>
        <v>2y5y</v>
      </c>
      <c r="E53" s="260">
        <f>'Swaptions Physical'!C58</f>
        <v>2.5</v>
      </c>
      <c r="F53" s="286">
        <f>'Swaptions Physical'!D58</f>
        <v>3.4</v>
      </c>
      <c r="G53" s="286">
        <f>'Swaptions Physical'!E58</f>
        <v>0</v>
      </c>
      <c r="H53" s="286">
        <f>'Swaptions Physical'!F58</f>
        <v>2.1</v>
      </c>
      <c r="I53" s="286">
        <f>'Swaptions Physical'!G58</f>
        <v>0.8</v>
      </c>
      <c r="J53" s="286">
        <f>'Swaptions Physical'!H58</f>
        <v>0.3</v>
      </c>
      <c r="K53" s="267">
        <f>'Swaptions Physical'!I58</f>
        <v>206.4</v>
      </c>
      <c r="L53" s="286">
        <f>'Swaptions Physical'!J58</f>
        <v>106.2</v>
      </c>
      <c r="M53" s="286">
        <f>'Swaptions Physical'!K58</f>
        <v>50.4</v>
      </c>
      <c r="N53" s="286">
        <f>'Swaptions Physical'!L58</f>
        <v>0</v>
      </c>
      <c r="O53" s="286">
        <f>'Swaptions Physical'!M58</f>
        <v>10.5</v>
      </c>
      <c r="P53" s="286">
        <f>'Swaptions Physical'!N58</f>
        <v>2.4</v>
      </c>
      <c r="Q53" s="261">
        <f>'Swaptions Physical'!O58</f>
        <v>0.7</v>
      </c>
      <c r="S53" s="267">
        <v>6</v>
      </c>
      <c r="T53" s="267" t="s">
        <v>59</v>
      </c>
      <c r="U53" s="260">
        <v>2</v>
      </c>
      <c r="V53" s="267">
        <v>5</v>
      </c>
      <c r="W53" s="251">
        <f t="shared" si="29"/>
        <v>0.19999999999999998</v>
      </c>
      <c r="X53" s="251">
        <f t="shared" si="21"/>
        <v>0.79999999999999993</v>
      </c>
      <c r="Y53" s="251">
        <f t="shared" si="22"/>
        <v>4.2</v>
      </c>
      <c r="Z53" s="251"/>
      <c r="AA53" s="251">
        <f t="shared" si="23"/>
        <v>23.5</v>
      </c>
      <c r="AB53" s="261">
        <f t="shared" si="24"/>
        <v>51.85</v>
      </c>
      <c r="AC53" s="280">
        <f t="shared" si="15"/>
        <v>103</v>
      </c>
      <c r="AD53" s="252">
        <f t="shared" si="25"/>
        <v>54.35</v>
      </c>
      <c r="AE53" s="252">
        <f t="shared" si="26"/>
        <v>26.9</v>
      </c>
      <c r="AF53" s="252"/>
      <c r="AG53" s="252">
        <f t="shared" si="27"/>
        <v>6.3000000000000007</v>
      </c>
      <c r="AH53" s="252">
        <f t="shared" si="28"/>
        <v>1.6</v>
      </c>
      <c r="AI53" s="257">
        <f t="shared" si="30"/>
        <v>0.5</v>
      </c>
      <c r="AS53" s="251"/>
    </row>
    <row r="54" spans="4:45" x14ac:dyDescent="0.35">
      <c r="D54" s="267" t="str">
        <f>'Swaptions Physical'!B59</f>
        <v>2y10y</v>
      </c>
      <c r="E54" s="260">
        <f>'Swaptions Physical'!C59</f>
        <v>1.5</v>
      </c>
      <c r="F54" s="286">
        <f>'Swaptions Physical'!D59</f>
        <v>2.5</v>
      </c>
      <c r="G54" s="286">
        <f>'Swaptions Physical'!E59</f>
        <v>0</v>
      </c>
      <c r="H54" s="286">
        <f>'Swaptions Physical'!F59</f>
        <v>2.4</v>
      </c>
      <c r="I54" s="286">
        <f>'Swaptions Physical'!G59</f>
        <v>1.5</v>
      </c>
      <c r="J54" s="286">
        <f>'Swaptions Physical'!H59</f>
        <v>1.3</v>
      </c>
      <c r="K54" s="267">
        <f>'Swaptions Physical'!I59</f>
        <v>533.70000000000005</v>
      </c>
      <c r="L54" s="286">
        <f>'Swaptions Physical'!J59</f>
        <v>322.60000000000002</v>
      </c>
      <c r="M54" s="286">
        <f>'Swaptions Physical'!K59</f>
        <v>185.1</v>
      </c>
      <c r="N54" s="286">
        <f>'Swaptions Physical'!L59</f>
        <v>0</v>
      </c>
      <c r="O54" s="286">
        <f>'Swaptions Physical'!M59</f>
        <v>56.3</v>
      </c>
      <c r="P54" s="286">
        <f>'Swaptions Physical'!N59</f>
        <v>17.399999999999999</v>
      </c>
      <c r="Q54" s="261">
        <f>'Swaptions Physical'!O59</f>
        <v>6.3</v>
      </c>
      <c r="S54" s="267">
        <v>11</v>
      </c>
      <c r="T54" s="267" t="s">
        <v>60</v>
      </c>
      <c r="U54" s="260">
        <v>2</v>
      </c>
      <c r="V54" s="267">
        <v>10</v>
      </c>
      <c r="W54" s="251">
        <f t="shared" si="29"/>
        <v>2.5</v>
      </c>
      <c r="X54" s="251">
        <f t="shared" si="21"/>
        <v>7.9499999999999993</v>
      </c>
      <c r="Y54" s="251">
        <f t="shared" si="22"/>
        <v>26.95</v>
      </c>
      <c r="Z54" s="251"/>
      <c r="AA54" s="251">
        <f t="shared" si="23"/>
        <v>91.3</v>
      </c>
      <c r="AB54" s="261">
        <f t="shared" si="24"/>
        <v>160.55000000000001</v>
      </c>
      <c r="AC54" s="280">
        <f t="shared" si="15"/>
        <v>267</v>
      </c>
      <c r="AD54" s="252">
        <f t="shared" si="25"/>
        <v>162.05000000000001</v>
      </c>
      <c r="AE54" s="252">
        <f t="shared" si="26"/>
        <v>93.8</v>
      </c>
      <c r="AF54" s="252"/>
      <c r="AG54" s="252">
        <f t="shared" si="27"/>
        <v>29.349999999999998</v>
      </c>
      <c r="AH54" s="252">
        <f t="shared" si="28"/>
        <v>9.4499999999999993</v>
      </c>
      <c r="AI54" s="257">
        <f t="shared" si="30"/>
        <v>3.8</v>
      </c>
    </row>
    <row r="55" spans="4:45" x14ac:dyDescent="0.35">
      <c r="D55" s="267" t="str">
        <f>'Swaptions Physical'!B60</f>
        <v>2y20y</v>
      </c>
      <c r="E55" s="260">
        <f>'Swaptions Physical'!C60</f>
        <v>-11.2</v>
      </c>
      <c r="F55" s="286">
        <f>'Swaptions Physical'!D60</f>
        <v>-18</v>
      </c>
      <c r="G55" s="286">
        <f>'Swaptions Physical'!E60</f>
        <v>0</v>
      </c>
      <c r="H55" s="286">
        <f>'Swaptions Physical'!F60</f>
        <v>-17.100000000000001</v>
      </c>
      <c r="I55" s="286">
        <f>'Swaptions Physical'!G60</f>
        <v>-10.199999999999999</v>
      </c>
      <c r="J55" s="286">
        <f>'Swaptions Physical'!H60</f>
        <v>-4.2</v>
      </c>
      <c r="K55" s="267">
        <f>'Swaptions Physical'!I60</f>
        <v>1144.9000000000001</v>
      </c>
      <c r="L55" s="286">
        <f>'Swaptions Physical'!J60</f>
        <v>727</v>
      </c>
      <c r="M55" s="286">
        <f>'Swaptions Physical'!K60</f>
        <v>443</v>
      </c>
      <c r="N55" s="286">
        <f>'Swaptions Physical'!L60</f>
        <v>0</v>
      </c>
      <c r="O55" s="286">
        <f>'Swaptions Physical'!M60</f>
        <v>155.30000000000001</v>
      </c>
      <c r="P55" s="286">
        <f>'Swaptions Physical'!N60</f>
        <v>55.1</v>
      </c>
      <c r="Q55" s="261">
        <f>'Swaptions Physical'!O60</f>
        <v>22</v>
      </c>
      <c r="S55" s="267">
        <v>13</v>
      </c>
      <c r="T55" s="267" t="s">
        <v>61</v>
      </c>
      <c r="U55" s="260">
        <v>2</v>
      </c>
      <c r="V55" s="267">
        <v>20</v>
      </c>
      <c r="W55" s="251">
        <f t="shared" si="29"/>
        <v>13.1</v>
      </c>
      <c r="X55" s="251">
        <f t="shared" si="21"/>
        <v>32.65</v>
      </c>
      <c r="Y55" s="251">
        <f t="shared" si="22"/>
        <v>86.2</v>
      </c>
      <c r="Z55" s="251"/>
      <c r="AA55" s="251">
        <f t="shared" si="23"/>
        <v>230.5</v>
      </c>
      <c r="AB55" s="261">
        <f t="shared" si="24"/>
        <v>369.1</v>
      </c>
      <c r="AC55" s="280">
        <f t="shared" si="15"/>
        <v>572.5</v>
      </c>
      <c r="AD55" s="252">
        <f t="shared" si="25"/>
        <v>357.90000000000003</v>
      </c>
      <c r="AE55" s="252">
        <f t="shared" si="26"/>
        <v>212.5</v>
      </c>
      <c r="AF55" s="252"/>
      <c r="AG55" s="252">
        <f t="shared" si="27"/>
        <v>69.099999999999994</v>
      </c>
      <c r="AH55" s="252">
        <f t="shared" si="28"/>
        <v>22.45</v>
      </c>
      <c r="AI55" s="257">
        <f t="shared" si="30"/>
        <v>8.8999999999999986</v>
      </c>
    </row>
    <row r="56" spans="4:45" x14ac:dyDescent="0.35">
      <c r="D56" s="267" t="str">
        <f>'Swaptions Physical'!B61</f>
        <v>2y30y</v>
      </c>
      <c r="E56" s="260">
        <f>'Swaptions Physical'!C61</f>
        <v>-21</v>
      </c>
      <c r="F56" s="286">
        <f>'Swaptions Physical'!D61</f>
        <v>-34.1</v>
      </c>
      <c r="G56" s="286">
        <f>'Swaptions Physical'!E61</f>
        <v>0</v>
      </c>
      <c r="H56" s="286">
        <f>'Swaptions Physical'!F61</f>
        <v>-33.5</v>
      </c>
      <c r="I56" s="286">
        <f>'Swaptions Physical'!G61</f>
        <v>-21.2</v>
      </c>
      <c r="J56" s="286">
        <f>'Swaptions Physical'!H61</f>
        <v>-11.7</v>
      </c>
      <c r="K56" s="267">
        <f>'Swaptions Physical'!I61</f>
        <v>1720.9</v>
      </c>
      <c r="L56" s="286">
        <f>'Swaptions Physical'!J61</f>
        <v>1108</v>
      </c>
      <c r="M56" s="286">
        <f>'Swaptions Physical'!K61</f>
        <v>687.8</v>
      </c>
      <c r="N56" s="286">
        <f>'Swaptions Physical'!L61</f>
        <v>0</v>
      </c>
      <c r="O56" s="286">
        <f>'Swaptions Physical'!M61</f>
        <v>253.5</v>
      </c>
      <c r="P56" s="286">
        <f>'Swaptions Physical'!N61</f>
        <v>95.9</v>
      </c>
      <c r="Q56" s="261">
        <f>'Swaptions Physical'!O61</f>
        <v>39</v>
      </c>
      <c r="S56" s="267">
        <v>15</v>
      </c>
      <c r="T56" s="267" t="s">
        <v>62</v>
      </c>
      <c r="U56" s="260">
        <v>2</v>
      </c>
      <c r="V56" s="267">
        <v>30</v>
      </c>
      <c r="W56" s="251">
        <f t="shared" si="29"/>
        <v>25.35</v>
      </c>
      <c r="X56" s="251">
        <f t="shared" si="21"/>
        <v>58.550000000000004</v>
      </c>
      <c r="Y56" s="251">
        <f t="shared" si="22"/>
        <v>143.5</v>
      </c>
      <c r="Z56" s="251"/>
      <c r="AA56" s="251">
        <f t="shared" si="23"/>
        <v>360.95</v>
      </c>
      <c r="AB56" s="261">
        <f t="shared" si="24"/>
        <v>564.5</v>
      </c>
      <c r="AC56" s="280">
        <f t="shared" si="15"/>
        <v>860.5</v>
      </c>
      <c r="AD56" s="252">
        <f t="shared" si="25"/>
        <v>543.5</v>
      </c>
      <c r="AE56" s="252">
        <f t="shared" si="26"/>
        <v>326.84999999999997</v>
      </c>
      <c r="AF56" s="252"/>
      <c r="AG56" s="252">
        <f t="shared" si="27"/>
        <v>110</v>
      </c>
      <c r="AH56" s="252">
        <f t="shared" si="28"/>
        <v>37.350000000000009</v>
      </c>
      <c r="AI56" s="257">
        <f t="shared" si="30"/>
        <v>13.650000000000002</v>
      </c>
    </row>
    <row r="57" spans="4:45" x14ac:dyDescent="0.35">
      <c r="D57" s="267" t="str">
        <f>'Swaptions Physical'!B62</f>
        <v>5y2y</v>
      </c>
      <c r="E57" s="260">
        <f>'Swaptions Physical'!C62</f>
        <v>3.2</v>
      </c>
      <c r="F57" s="286">
        <f>'Swaptions Physical'!D62</f>
        <v>5.8</v>
      </c>
      <c r="G57" s="286">
        <f>'Swaptions Physical'!E62</f>
        <v>0</v>
      </c>
      <c r="H57" s="286">
        <f>'Swaptions Physical'!F62</f>
        <v>7.9</v>
      </c>
      <c r="I57" s="286">
        <f>'Swaptions Physical'!G62</f>
        <v>6.8</v>
      </c>
      <c r="J57" s="286">
        <f>'Swaptions Physical'!H62</f>
        <v>4.9000000000000004</v>
      </c>
      <c r="K57" s="267">
        <f>'Swaptions Physical'!I62</f>
        <v>155</v>
      </c>
      <c r="L57" s="286">
        <f>'Swaptions Physical'!J62</f>
        <v>110.7</v>
      </c>
      <c r="M57" s="286">
        <f>'Swaptions Physical'!K62</f>
        <v>77.3</v>
      </c>
      <c r="N57" s="286">
        <f>'Swaptions Physical'!L62</f>
        <v>0</v>
      </c>
      <c r="O57" s="286">
        <f>'Swaptions Physical'!M62</f>
        <v>36.5</v>
      </c>
      <c r="P57" s="286">
        <f>'Swaptions Physical'!N62</f>
        <v>17.8</v>
      </c>
      <c r="Q57" s="261">
        <f>'Swaptions Physical'!O62</f>
        <v>9.4</v>
      </c>
      <c r="S57" s="267">
        <v>3</v>
      </c>
      <c r="T57" s="267" t="s">
        <v>63</v>
      </c>
      <c r="U57" s="260">
        <v>5</v>
      </c>
      <c r="V57" s="267">
        <v>2</v>
      </c>
      <c r="W57" s="251">
        <f t="shared" si="29"/>
        <v>2.25</v>
      </c>
      <c r="X57" s="251">
        <f t="shared" si="21"/>
        <v>5.5</v>
      </c>
      <c r="Y57" s="251">
        <f t="shared" si="22"/>
        <v>14.3</v>
      </c>
      <c r="Z57" s="251"/>
      <c r="AA57" s="251">
        <f t="shared" si="23"/>
        <v>35.75</v>
      </c>
      <c r="AB57" s="261">
        <f t="shared" si="24"/>
        <v>53.75</v>
      </c>
      <c r="AC57" s="280">
        <f t="shared" si="15"/>
        <v>77.5</v>
      </c>
      <c r="AD57" s="252">
        <f t="shared" si="25"/>
        <v>56.95</v>
      </c>
      <c r="AE57" s="252">
        <f t="shared" si="26"/>
        <v>41.55</v>
      </c>
      <c r="AF57" s="252"/>
      <c r="AG57" s="252">
        <f t="shared" si="27"/>
        <v>22.200000000000003</v>
      </c>
      <c r="AH57" s="252">
        <f t="shared" si="28"/>
        <v>12.3</v>
      </c>
      <c r="AI57" s="257">
        <f t="shared" si="30"/>
        <v>7.15</v>
      </c>
    </row>
    <row r="58" spans="4:45" x14ac:dyDescent="0.35">
      <c r="D58" s="267" t="str">
        <f>'Swaptions Physical'!B63</f>
        <v>5y5y</v>
      </c>
      <c r="E58" s="260">
        <f>'Swaptions Physical'!C63</f>
        <v>4.8</v>
      </c>
      <c r="F58" s="286">
        <f>'Swaptions Physical'!D63</f>
        <v>8.8000000000000007</v>
      </c>
      <c r="G58" s="286">
        <f>'Swaptions Physical'!E63</f>
        <v>0</v>
      </c>
      <c r="H58" s="286">
        <f>'Swaptions Physical'!F63</f>
        <v>12.2</v>
      </c>
      <c r="I58" s="286">
        <f>'Swaptions Physical'!G63</f>
        <v>10.9</v>
      </c>
      <c r="J58" s="286">
        <f>'Swaptions Physical'!H63</f>
        <v>7.8</v>
      </c>
      <c r="K58" s="267">
        <f>'Swaptions Physical'!I63</f>
        <v>422.8</v>
      </c>
      <c r="L58" s="286">
        <f>'Swaptions Physical'!J63</f>
        <v>310.7</v>
      </c>
      <c r="M58" s="286">
        <f>'Swaptions Physical'!K63</f>
        <v>223.2</v>
      </c>
      <c r="N58" s="286">
        <f>'Swaptions Physical'!L63</f>
        <v>0</v>
      </c>
      <c r="O58" s="286">
        <f>'Swaptions Physical'!M63</f>
        <v>109.9</v>
      </c>
      <c r="P58" s="286">
        <f>'Swaptions Physical'!N63</f>
        <v>52.8</v>
      </c>
      <c r="Q58" s="261">
        <f>'Swaptions Physical'!O63</f>
        <v>25.7</v>
      </c>
      <c r="S58" s="267">
        <v>6</v>
      </c>
      <c r="T58" s="267" t="s">
        <v>64</v>
      </c>
      <c r="U58" s="260">
        <v>5</v>
      </c>
      <c r="V58" s="267">
        <v>5</v>
      </c>
      <c r="W58" s="251">
        <f t="shared" si="29"/>
        <v>8.9499999999999993</v>
      </c>
      <c r="X58" s="251">
        <f t="shared" si="21"/>
        <v>20.95</v>
      </c>
      <c r="Y58" s="251">
        <f t="shared" si="22"/>
        <v>48.85</v>
      </c>
      <c r="Z58" s="251"/>
      <c r="AA58" s="251">
        <f t="shared" si="23"/>
        <v>107.19999999999999</v>
      </c>
      <c r="AB58" s="261">
        <f t="shared" si="24"/>
        <v>152.94999999999999</v>
      </c>
      <c r="AC58" s="280">
        <f t="shared" si="15"/>
        <v>211.5</v>
      </c>
      <c r="AD58" s="252">
        <f t="shared" si="25"/>
        <v>157.75</v>
      </c>
      <c r="AE58" s="252">
        <f t="shared" si="26"/>
        <v>115.99999999999999</v>
      </c>
      <c r="AF58" s="252"/>
      <c r="AG58" s="252">
        <f t="shared" si="27"/>
        <v>61.05</v>
      </c>
      <c r="AH58" s="252">
        <f t="shared" si="28"/>
        <v>31.85</v>
      </c>
      <c r="AI58" s="257">
        <f t="shared" si="30"/>
        <v>16.75</v>
      </c>
    </row>
    <row r="59" spans="4:45" x14ac:dyDescent="0.35">
      <c r="D59" s="267" t="str">
        <f>'Swaptions Physical'!B64</f>
        <v>5y10y</v>
      </c>
      <c r="E59" s="260">
        <f>'Swaptions Physical'!C64</f>
        <v>4.3</v>
      </c>
      <c r="F59" s="286">
        <f>'Swaptions Physical'!D64</f>
        <v>8</v>
      </c>
      <c r="G59" s="286">
        <f>'Swaptions Physical'!E64</f>
        <v>0</v>
      </c>
      <c r="H59" s="286">
        <f>'Swaptions Physical'!F64</f>
        <v>12.1</v>
      </c>
      <c r="I59" s="286">
        <f>'Swaptions Physical'!G64</f>
        <v>11.4</v>
      </c>
      <c r="J59" s="286">
        <f>'Swaptions Physical'!H64</f>
        <v>8.5</v>
      </c>
      <c r="K59" s="267">
        <f>'Swaptions Physical'!I64</f>
        <v>903.2</v>
      </c>
      <c r="L59" s="286">
        <f>'Swaptions Physical'!J64</f>
        <v>679.4</v>
      </c>
      <c r="M59" s="286">
        <f>'Swaptions Physical'!K64</f>
        <v>500.1</v>
      </c>
      <c r="N59" s="286">
        <f>'Swaptions Physical'!L64</f>
        <v>0</v>
      </c>
      <c r="O59" s="286">
        <f>'Swaptions Physical'!M64</f>
        <v>256.89999999999998</v>
      </c>
      <c r="P59" s="286">
        <f>'Swaptions Physical'!N64</f>
        <v>126.3</v>
      </c>
      <c r="Q59" s="261">
        <f>'Swaptions Physical'!O64</f>
        <v>61.2</v>
      </c>
      <c r="S59" s="267">
        <v>11</v>
      </c>
      <c r="T59" s="267" t="s">
        <v>65</v>
      </c>
      <c r="U59" s="260">
        <v>5</v>
      </c>
      <c r="V59" s="267">
        <v>10</v>
      </c>
      <c r="W59" s="251">
        <f t="shared" si="29"/>
        <v>26.35</v>
      </c>
      <c r="X59" s="251">
        <f t="shared" si="21"/>
        <v>57.449999999999996</v>
      </c>
      <c r="Y59" s="251">
        <f t="shared" si="22"/>
        <v>122.39999999999999</v>
      </c>
      <c r="Z59" s="251"/>
      <c r="AA59" s="251">
        <f t="shared" si="23"/>
        <v>246.05</v>
      </c>
      <c r="AB59" s="261">
        <f t="shared" si="24"/>
        <v>337.55</v>
      </c>
      <c r="AC59" s="280">
        <f t="shared" si="15"/>
        <v>451.5</v>
      </c>
      <c r="AD59" s="252">
        <f t="shared" si="25"/>
        <v>341.85</v>
      </c>
      <c r="AE59" s="252">
        <f t="shared" si="26"/>
        <v>254.05</v>
      </c>
      <c r="AF59" s="252"/>
      <c r="AG59" s="252">
        <f t="shared" si="27"/>
        <v>134.5</v>
      </c>
      <c r="AH59" s="252">
        <f t="shared" si="28"/>
        <v>68.849999999999994</v>
      </c>
      <c r="AI59" s="257">
        <f t="shared" si="30"/>
        <v>34.85</v>
      </c>
    </row>
    <row r="60" spans="4:45" x14ac:dyDescent="0.35">
      <c r="D60" s="267" t="str">
        <f>'Swaptions Physical'!B65</f>
        <v>5y20y</v>
      </c>
      <c r="E60" s="260">
        <f>'Swaptions Physical'!C65</f>
        <v>1.2</v>
      </c>
      <c r="F60" s="286">
        <f>'Swaptions Physical'!D65</f>
        <v>2.2999999999999998</v>
      </c>
      <c r="G60" s="286">
        <f>'Swaptions Physical'!E65</f>
        <v>0</v>
      </c>
      <c r="H60" s="286">
        <f>'Swaptions Physical'!F65</f>
        <v>4.2</v>
      </c>
      <c r="I60" s="286">
        <f>'Swaptions Physical'!G65</f>
        <v>4.3</v>
      </c>
      <c r="J60" s="286">
        <f>'Swaptions Physical'!H65</f>
        <v>3.1</v>
      </c>
      <c r="K60" s="267">
        <f>'Swaptions Physical'!I65</f>
        <v>1745.1</v>
      </c>
      <c r="L60" s="286">
        <f>'Swaptions Physical'!J65</f>
        <v>1311.6</v>
      </c>
      <c r="M60" s="286">
        <f>'Swaptions Physical'!K65</f>
        <v>965.4</v>
      </c>
      <c r="N60" s="286">
        <f>'Swaptions Physical'!L65</f>
        <v>0</v>
      </c>
      <c r="O60" s="286">
        <f>'Swaptions Physical'!M65</f>
        <v>497.5</v>
      </c>
      <c r="P60" s="286">
        <f>'Swaptions Physical'!N65</f>
        <v>246.4</v>
      </c>
      <c r="Q60" s="261">
        <f>'Swaptions Physical'!O65</f>
        <v>120.9</v>
      </c>
      <c r="S60" s="267">
        <v>13</v>
      </c>
      <c r="T60" s="267" t="s">
        <v>66</v>
      </c>
      <c r="U60" s="260">
        <v>5</v>
      </c>
      <c r="V60" s="267">
        <v>20</v>
      </c>
      <c r="W60" s="251">
        <f t="shared" si="29"/>
        <v>58.900000000000006</v>
      </c>
      <c r="X60" s="251">
        <f t="shared" si="21"/>
        <v>121.05</v>
      </c>
      <c r="Y60" s="251">
        <f t="shared" si="22"/>
        <v>246.65</v>
      </c>
      <c r="Z60" s="251"/>
      <c r="AA60" s="251">
        <f t="shared" si="23"/>
        <v>481.55</v>
      </c>
      <c r="AB60" s="261">
        <f t="shared" si="24"/>
        <v>655.19999999999993</v>
      </c>
      <c r="AC60" s="280">
        <f t="shared" si="15"/>
        <v>872.5</v>
      </c>
      <c r="AD60" s="252">
        <f t="shared" si="25"/>
        <v>656.4</v>
      </c>
      <c r="AE60" s="252">
        <f t="shared" si="26"/>
        <v>483.85</v>
      </c>
      <c r="AF60" s="252"/>
      <c r="AG60" s="252">
        <f t="shared" si="27"/>
        <v>250.85</v>
      </c>
      <c r="AH60" s="252">
        <f t="shared" si="28"/>
        <v>125.35</v>
      </c>
      <c r="AI60" s="257">
        <f t="shared" si="30"/>
        <v>62.000000000000007</v>
      </c>
    </row>
    <row r="61" spans="4:45" x14ac:dyDescent="0.35">
      <c r="D61" s="267" t="str">
        <f>'Swaptions Physical'!B66</f>
        <v>5y30y</v>
      </c>
      <c r="E61" s="260">
        <f>'Swaptions Physical'!C66</f>
        <v>-3.6</v>
      </c>
      <c r="F61" s="286">
        <f>'Swaptions Physical'!D66</f>
        <v>-6.4</v>
      </c>
      <c r="G61" s="286">
        <f>'Swaptions Physical'!E66</f>
        <v>0</v>
      </c>
      <c r="H61" s="286">
        <f>'Swaptions Physical'!F66</f>
        <v>-7.8</v>
      </c>
      <c r="I61" s="286">
        <f>'Swaptions Physical'!G66</f>
        <v>-6.8</v>
      </c>
      <c r="J61" s="286">
        <f>'Swaptions Physical'!H66</f>
        <v>-5.0999999999999996</v>
      </c>
      <c r="K61" s="267">
        <f>'Swaptions Physical'!I66</f>
        <v>2522.3000000000002</v>
      </c>
      <c r="L61" s="286">
        <f>'Swaptions Physical'!J66</f>
        <v>1888.5</v>
      </c>
      <c r="M61" s="286">
        <f>'Swaptions Physical'!K66</f>
        <v>1384.4</v>
      </c>
      <c r="N61" s="286">
        <f>'Swaptions Physical'!L66</f>
        <v>0</v>
      </c>
      <c r="O61" s="286">
        <f>'Swaptions Physical'!M66</f>
        <v>708</v>
      </c>
      <c r="P61" s="286">
        <f>'Swaptions Physical'!N66</f>
        <v>349.1</v>
      </c>
      <c r="Q61" s="261">
        <f>'Swaptions Physical'!O66</f>
        <v>171.1</v>
      </c>
      <c r="S61" s="267">
        <v>15</v>
      </c>
      <c r="T61" s="267" t="s">
        <v>67</v>
      </c>
      <c r="U61" s="260">
        <v>5</v>
      </c>
      <c r="V61" s="267">
        <v>30</v>
      </c>
      <c r="W61" s="251">
        <f t="shared" si="29"/>
        <v>88.1</v>
      </c>
      <c r="X61" s="251">
        <f t="shared" si="21"/>
        <v>177.95000000000002</v>
      </c>
      <c r="Y61" s="251">
        <f t="shared" si="22"/>
        <v>357.9</v>
      </c>
      <c r="Z61" s="251"/>
      <c r="AA61" s="251">
        <f t="shared" si="23"/>
        <v>695.40000000000009</v>
      </c>
      <c r="AB61" s="261">
        <f t="shared" si="24"/>
        <v>946.05</v>
      </c>
      <c r="AC61" s="280">
        <f t="shared" si="15"/>
        <v>1261</v>
      </c>
      <c r="AD61" s="252">
        <f t="shared" si="25"/>
        <v>942.44999999999993</v>
      </c>
      <c r="AE61" s="252">
        <f t="shared" si="26"/>
        <v>689.00000000000011</v>
      </c>
      <c r="AF61" s="252"/>
      <c r="AG61" s="252">
        <f t="shared" si="27"/>
        <v>350.09999999999997</v>
      </c>
      <c r="AH61" s="252">
        <f t="shared" si="28"/>
        <v>171.15</v>
      </c>
      <c r="AI61" s="257">
        <f t="shared" si="30"/>
        <v>83</v>
      </c>
    </row>
    <row r="62" spans="4:45" x14ac:dyDescent="0.35">
      <c r="D62" s="267" t="str">
        <f>'Swaptions Physical'!B67</f>
        <v>10y2y</v>
      </c>
      <c r="E62" s="260">
        <f>'Swaptions Physical'!C67</f>
        <v>3.6</v>
      </c>
      <c r="F62" s="286">
        <f>'Swaptions Physical'!D67</f>
        <v>6.9</v>
      </c>
      <c r="G62" s="286">
        <f>'Swaptions Physical'!E67</f>
        <v>0</v>
      </c>
      <c r="H62" s="286">
        <f>'Swaptions Physical'!F67</f>
        <v>12.4</v>
      </c>
      <c r="I62" s="286">
        <f>'Swaptions Physical'!G67</f>
        <v>15.7</v>
      </c>
      <c r="J62" s="286">
        <f>'Swaptions Physical'!H67</f>
        <v>15.5</v>
      </c>
      <c r="K62" s="267">
        <f>'Swaptions Physical'!I67</f>
        <v>280.10000000000002</v>
      </c>
      <c r="L62" s="286">
        <f>'Swaptions Physical'!J67</f>
        <v>233.6</v>
      </c>
      <c r="M62" s="286">
        <f>'Swaptions Physical'!K67</f>
        <v>193.2</v>
      </c>
      <c r="N62" s="286">
        <f>'Swaptions Physical'!L67</f>
        <v>0</v>
      </c>
      <c r="O62" s="286">
        <f>'Swaptions Physical'!M67</f>
        <v>129.5</v>
      </c>
      <c r="P62" s="286">
        <f>'Swaptions Physical'!N67</f>
        <v>85.2</v>
      </c>
      <c r="Q62" s="261">
        <f>'Swaptions Physical'!O67</f>
        <v>56.8</v>
      </c>
      <c r="S62" s="267">
        <v>3</v>
      </c>
      <c r="T62" s="267" t="s">
        <v>68</v>
      </c>
      <c r="U62" s="260">
        <v>10</v>
      </c>
      <c r="V62" s="267">
        <v>2</v>
      </c>
      <c r="W62" s="251">
        <f t="shared" si="29"/>
        <v>20.65</v>
      </c>
      <c r="X62" s="251">
        <f t="shared" si="21"/>
        <v>34.75</v>
      </c>
      <c r="Y62" s="251">
        <f t="shared" si="22"/>
        <v>58.55</v>
      </c>
      <c r="Z62" s="251"/>
      <c r="AA62" s="251">
        <f t="shared" si="23"/>
        <v>93.149999999999991</v>
      </c>
      <c r="AB62" s="261">
        <f t="shared" si="24"/>
        <v>115</v>
      </c>
      <c r="AC62" s="280">
        <f t="shared" si="15"/>
        <v>140</v>
      </c>
      <c r="AD62" s="252">
        <f t="shared" si="25"/>
        <v>118.6</v>
      </c>
      <c r="AE62" s="252">
        <f t="shared" si="26"/>
        <v>100.05</v>
      </c>
      <c r="AF62" s="252"/>
      <c r="AG62" s="252">
        <f t="shared" si="27"/>
        <v>70.95</v>
      </c>
      <c r="AH62" s="252">
        <f t="shared" si="28"/>
        <v>50.45</v>
      </c>
      <c r="AI62" s="257">
        <f t="shared" si="30"/>
        <v>36.15</v>
      </c>
    </row>
    <row r="63" spans="4:45" x14ac:dyDescent="0.35">
      <c r="D63" s="267" t="str">
        <f>'Swaptions Physical'!B68</f>
        <v>10y5y</v>
      </c>
      <c r="E63" s="260">
        <f>'Swaptions Physical'!C68</f>
        <v>6.3</v>
      </c>
      <c r="F63" s="286">
        <f>'Swaptions Physical'!D68</f>
        <v>12</v>
      </c>
      <c r="G63" s="286">
        <f>'Swaptions Physical'!E68</f>
        <v>0</v>
      </c>
      <c r="H63" s="286">
        <f>'Swaptions Physical'!F68</f>
        <v>20.8</v>
      </c>
      <c r="I63" s="286">
        <f>'Swaptions Physical'!G68</f>
        <v>25</v>
      </c>
      <c r="J63" s="286">
        <f>'Swaptions Physical'!H68</f>
        <v>24.8</v>
      </c>
      <c r="K63" s="267">
        <f>'Swaptions Physical'!I68</f>
        <v>683.1</v>
      </c>
      <c r="L63" s="286">
        <f>'Swaptions Physical'!J68</f>
        <v>568.20000000000005</v>
      </c>
      <c r="M63" s="286">
        <f>'Swaptions Physical'!K68</f>
        <v>468.7</v>
      </c>
      <c r="N63" s="286">
        <f>'Swaptions Physical'!L68</f>
        <v>0</v>
      </c>
      <c r="O63" s="286">
        <f>'Swaptions Physical'!M68</f>
        <v>312.39999999999998</v>
      </c>
      <c r="P63" s="286">
        <f>'Swaptions Physical'!N68</f>
        <v>204.6</v>
      </c>
      <c r="Q63" s="261">
        <f>'Swaptions Physical'!O68</f>
        <v>133.5</v>
      </c>
      <c r="S63" s="267">
        <v>6</v>
      </c>
      <c r="T63" s="267" t="s">
        <v>69</v>
      </c>
      <c r="U63" s="260">
        <v>10</v>
      </c>
      <c r="V63" s="267">
        <v>5</v>
      </c>
      <c r="W63" s="251">
        <f t="shared" si="29"/>
        <v>54.35</v>
      </c>
      <c r="X63" s="251">
        <f t="shared" si="21"/>
        <v>89.8</v>
      </c>
      <c r="Y63" s="251">
        <f t="shared" si="22"/>
        <v>145.79999999999998</v>
      </c>
      <c r="Z63" s="251"/>
      <c r="AA63" s="251">
        <f t="shared" si="23"/>
        <v>228.35</v>
      </c>
      <c r="AB63" s="261">
        <f t="shared" si="24"/>
        <v>280.95000000000005</v>
      </c>
      <c r="AC63" s="280">
        <f t="shared" si="15"/>
        <v>341.5</v>
      </c>
      <c r="AD63" s="252">
        <f t="shared" si="25"/>
        <v>287.25000000000006</v>
      </c>
      <c r="AE63" s="252">
        <f t="shared" si="26"/>
        <v>240.35</v>
      </c>
      <c r="AF63" s="252"/>
      <c r="AG63" s="252">
        <f t="shared" si="27"/>
        <v>166.6</v>
      </c>
      <c r="AH63" s="252">
        <f t="shared" si="28"/>
        <v>114.8</v>
      </c>
      <c r="AI63" s="257">
        <f t="shared" si="30"/>
        <v>79.150000000000006</v>
      </c>
    </row>
    <row r="64" spans="4:45" x14ac:dyDescent="0.35">
      <c r="D64" s="267" t="str">
        <f>'Swaptions Physical'!B69</f>
        <v>10y10y</v>
      </c>
      <c r="E64" s="260">
        <f>'Swaptions Physical'!C69</f>
        <v>7.2</v>
      </c>
      <c r="F64" s="286">
        <f>'Swaptions Physical'!D69</f>
        <v>13.9</v>
      </c>
      <c r="G64" s="286">
        <f>'Swaptions Physical'!E69</f>
        <v>0</v>
      </c>
      <c r="H64" s="286">
        <f>'Swaptions Physical'!F69</f>
        <v>24.4</v>
      </c>
      <c r="I64" s="286">
        <f>'Swaptions Physical'!G69</f>
        <v>29.4</v>
      </c>
      <c r="J64" s="286">
        <f>'Swaptions Physical'!H69</f>
        <v>28.9</v>
      </c>
      <c r="K64" s="267">
        <f>'Swaptions Physical'!I69</f>
        <v>1336.1</v>
      </c>
      <c r="L64" s="286">
        <f>'Swaptions Physical'!J69</f>
        <v>1110.4000000000001</v>
      </c>
      <c r="M64" s="286">
        <f>'Swaptions Physical'!K69</f>
        <v>915</v>
      </c>
      <c r="N64" s="286">
        <f>'Swaptions Physical'!L69</f>
        <v>0</v>
      </c>
      <c r="O64" s="286">
        <f>'Swaptions Physical'!M69</f>
        <v>608.6</v>
      </c>
      <c r="P64" s="286">
        <f>'Swaptions Physical'!N69</f>
        <v>397.6</v>
      </c>
      <c r="Q64" s="261">
        <f>'Swaptions Physical'!O69</f>
        <v>258.60000000000002</v>
      </c>
      <c r="S64" s="267">
        <v>11</v>
      </c>
      <c r="T64" s="267" t="s">
        <v>70</v>
      </c>
      <c r="U64" s="260">
        <v>10</v>
      </c>
      <c r="V64" s="267">
        <v>10</v>
      </c>
      <c r="W64" s="251">
        <f t="shared" si="29"/>
        <v>114.85000000000001</v>
      </c>
      <c r="X64" s="251">
        <f t="shared" si="21"/>
        <v>184.10000000000002</v>
      </c>
      <c r="Y64" s="251">
        <f t="shared" si="22"/>
        <v>292.10000000000002</v>
      </c>
      <c r="Z64" s="251"/>
      <c r="AA64" s="251">
        <f t="shared" si="23"/>
        <v>450.55</v>
      </c>
      <c r="AB64" s="261">
        <f t="shared" si="24"/>
        <v>551.6</v>
      </c>
      <c r="AC64" s="280">
        <f t="shared" si="15"/>
        <v>668</v>
      </c>
      <c r="AD64" s="252">
        <f t="shared" si="25"/>
        <v>558.80000000000007</v>
      </c>
      <c r="AE64" s="252">
        <f t="shared" si="26"/>
        <v>464.45</v>
      </c>
      <c r="AF64" s="252"/>
      <c r="AG64" s="252">
        <f t="shared" si="27"/>
        <v>316.5</v>
      </c>
      <c r="AH64" s="252">
        <f t="shared" si="28"/>
        <v>213.50000000000003</v>
      </c>
      <c r="AI64" s="257">
        <f t="shared" si="30"/>
        <v>143.75</v>
      </c>
    </row>
    <row r="65" spans="4:35" x14ac:dyDescent="0.35">
      <c r="D65" s="267" t="str">
        <f>'Swaptions Physical'!B70</f>
        <v>10y20y</v>
      </c>
      <c r="E65" s="260">
        <f>'Swaptions Physical'!C70</f>
        <v>6.2</v>
      </c>
      <c r="F65" s="286">
        <f>'Swaptions Physical'!D70</f>
        <v>12</v>
      </c>
      <c r="G65" s="286">
        <f>'Swaptions Physical'!E70</f>
        <v>0</v>
      </c>
      <c r="H65" s="286">
        <f>'Swaptions Physical'!F70</f>
        <v>21.5</v>
      </c>
      <c r="I65" s="286">
        <f>'Swaptions Physical'!G70</f>
        <v>25.5</v>
      </c>
      <c r="J65" s="286">
        <f>'Swaptions Physical'!H70</f>
        <v>24.5</v>
      </c>
      <c r="K65" s="267">
        <f>'Swaptions Physical'!I70</f>
        <v>2452.1999999999998</v>
      </c>
      <c r="L65" s="286">
        <f>'Swaptions Physical'!J70</f>
        <v>2015.1</v>
      </c>
      <c r="M65" s="286">
        <f>'Swaptions Physical'!K70</f>
        <v>1640.5</v>
      </c>
      <c r="N65" s="286">
        <f>'Swaptions Physical'!L70</f>
        <v>0</v>
      </c>
      <c r="O65" s="286">
        <f>'Swaptions Physical'!M70</f>
        <v>1062.7</v>
      </c>
      <c r="P65" s="286">
        <f>'Swaptions Physical'!N70</f>
        <v>675.8</v>
      </c>
      <c r="Q65" s="261">
        <f>'Swaptions Physical'!O70</f>
        <v>427.9</v>
      </c>
      <c r="S65" s="267">
        <v>13</v>
      </c>
      <c r="T65" s="267" t="s">
        <v>71</v>
      </c>
      <c r="U65" s="260">
        <v>10</v>
      </c>
      <c r="V65" s="267">
        <v>20</v>
      </c>
      <c r="W65" s="251">
        <f t="shared" si="29"/>
        <v>201.7</v>
      </c>
      <c r="X65" s="251">
        <f t="shared" si="21"/>
        <v>325.14999999999998</v>
      </c>
      <c r="Y65" s="251">
        <f t="shared" si="22"/>
        <v>520.6</v>
      </c>
      <c r="Z65" s="251"/>
      <c r="AA65" s="251">
        <f t="shared" si="23"/>
        <v>814.25</v>
      </c>
      <c r="AB65" s="261">
        <f t="shared" si="24"/>
        <v>1004.4499999999999</v>
      </c>
      <c r="AC65" s="280">
        <f t="shared" si="15"/>
        <v>1226</v>
      </c>
      <c r="AD65" s="252">
        <f t="shared" si="25"/>
        <v>1010.65</v>
      </c>
      <c r="AE65" s="252">
        <f t="shared" si="26"/>
        <v>826.25</v>
      </c>
      <c r="AF65" s="252"/>
      <c r="AG65" s="252">
        <f t="shared" si="27"/>
        <v>542.1</v>
      </c>
      <c r="AH65" s="252">
        <f t="shared" si="28"/>
        <v>350.65</v>
      </c>
      <c r="AI65" s="257">
        <f t="shared" si="30"/>
        <v>226.2</v>
      </c>
    </row>
    <row r="66" spans="4:35" x14ac:dyDescent="0.35">
      <c r="D66" s="284" t="str">
        <f>'Swaptions Physical'!B71</f>
        <v>10y30y</v>
      </c>
      <c r="E66" s="271">
        <f>'Swaptions Physical'!C71</f>
        <v>7.3</v>
      </c>
      <c r="F66" s="272">
        <f>'Swaptions Physical'!D71</f>
        <v>14.3</v>
      </c>
      <c r="G66" s="272">
        <f>'Swaptions Physical'!E71</f>
        <v>0</v>
      </c>
      <c r="H66" s="272">
        <f>'Swaptions Physical'!F71</f>
        <v>25.7</v>
      </c>
      <c r="I66" s="272">
        <f>'Swaptions Physical'!G71</f>
        <v>29.6</v>
      </c>
      <c r="J66" s="272">
        <f>'Swaptions Physical'!H71</f>
        <v>27.7</v>
      </c>
      <c r="K66" s="284">
        <f>'Swaptions Physical'!I71</f>
        <v>3444.8</v>
      </c>
      <c r="L66" s="272">
        <f>'Swaptions Physical'!J71</f>
        <v>2803</v>
      </c>
      <c r="M66" s="272">
        <f>'Swaptions Physical'!K71</f>
        <v>2257.9</v>
      </c>
      <c r="N66" s="272">
        <f>'Swaptions Physical'!L71</f>
        <v>0</v>
      </c>
      <c r="O66" s="272">
        <f>'Swaptions Physical'!M71</f>
        <v>1429.1</v>
      </c>
      <c r="P66" s="272">
        <f>'Swaptions Physical'!N71</f>
        <v>888</v>
      </c>
      <c r="Q66" s="273">
        <f>'Swaptions Physical'!O71</f>
        <v>549.9</v>
      </c>
      <c r="S66" s="267">
        <v>15</v>
      </c>
      <c r="T66" s="267" t="s">
        <v>72</v>
      </c>
      <c r="U66" s="260">
        <v>10</v>
      </c>
      <c r="V66" s="267">
        <v>30</v>
      </c>
      <c r="W66" s="251">
        <f t="shared" si="29"/>
        <v>261.09999999999997</v>
      </c>
      <c r="X66" s="251">
        <f t="shared" si="21"/>
        <v>429.2</v>
      </c>
      <c r="Y66" s="251">
        <f t="shared" si="22"/>
        <v>701.69999999999993</v>
      </c>
      <c r="Z66" s="251"/>
      <c r="AA66" s="251">
        <f t="shared" si="23"/>
        <v>1121.8</v>
      </c>
      <c r="AB66" s="261">
        <f t="shared" si="24"/>
        <v>1397.85</v>
      </c>
      <c r="AC66" s="280">
        <f t="shared" si="15"/>
        <v>1722.5</v>
      </c>
      <c r="AD66" s="252">
        <f t="shared" si="25"/>
        <v>1405.1499999999999</v>
      </c>
      <c r="AE66" s="252">
        <f t="shared" si="26"/>
        <v>1136.0999999999999</v>
      </c>
      <c r="AF66" s="252"/>
      <c r="AG66" s="252">
        <f t="shared" si="27"/>
        <v>727.4</v>
      </c>
      <c r="AH66" s="252">
        <f t="shared" si="28"/>
        <v>458.8</v>
      </c>
      <c r="AI66" s="257">
        <f t="shared" si="30"/>
        <v>288.79999999999995</v>
      </c>
    </row>
    <row r="67" spans="4:35" x14ac:dyDescent="0.35">
      <c r="D67" s="281" t="str">
        <f>'Swaptions Physical'!B77</f>
        <v>15y2y</v>
      </c>
      <c r="E67" s="260">
        <f>'Swaptions Physical'!C77</f>
        <v>3.6</v>
      </c>
      <c r="F67" s="251">
        <f>'Swaptions Physical'!D77</f>
        <v>7.2</v>
      </c>
      <c r="G67" s="251">
        <f>'Swaptions Physical'!E77</f>
        <v>0</v>
      </c>
      <c r="H67" s="251">
        <f>'Swaptions Physical'!F77</f>
        <v>13.5</v>
      </c>
      <c r="I67" s="251">
        <f>'Swaptions Physical'!G77</f>
        <v>18.3</v>
      </c>
      <c r="J67" s="251">
        <f>'Swaptions Physical'!H77</f>
        <v>19.5</v>
      </c>
      <c r="K67" s="267">
        <f>'Swaptions Physical'!I77</f>
        <v>344.5</v>
      </c>
      <c r="L67" s="251">
        <f>'Swaptions Physical'!J77</f>
        <v>297.39999999999998</v>
      </c>
      <c r="M67" s="251">
        <f>'Swaptions Physical'!K77</f>
        <v>255</v>
      </c>
      <c r="N67" s="251">
        <f>'Swaptions Physical'!L77</f>
        <v>0</v>
      </c>
      <c r="O67" s="251">
        <f>'Swaptions Physical'!M77</f>
        <v>184.1</v>
      </c>
      <c r="P67" s="251">
        <f>'Swaptions Physical'!N77</f>
        <v>129.80000000000001</v>
      </c>
      <c r="Q67" s="261">
        <f>'Swaptions Physical'!O77</f>
        <v>91.4</v>
      </c>
      <c r="S67" s="267">
        <v>3</v>
      </c>
      <c r="T67" s="281" t="s">
        <v>374</v>
      </c>
      <c r="U67" s="282">
        <v>15</v>
      </c>
      <c r="V67" s="267">
        <v>2</v>
      </c>
      <c r="W67" s="251">
        <f t="shared" si="29"/>
        <v>35.950000000000003</v>
      </c>
      <c r="X67" s="251">
        <f t="shared" si="21"/>
        <v>55.750000000000007</v>
      </c>
      <c r="Y67" s="251">
        <f t="shared" si="22"/>
        <v>85.3</v>
      </c>
      <c r="Z67" s="251"/>
      <c r="AA67" s="251">
        <f t="shared" si="23"/>
        <v>123.9</v>
      </c>
      <c r="AB67" s="261">
        <f t="shared" si="24"/>
        <v>146.89999999999998</v>
      </c>
      <c r="AC67" s="280">
        <f t="shared" si="15"/>
        <v>172</v>
      </c>
      <c r="AD67" s="252">
        <f t="shared" si="25"/>
        <v>150.49999999999997</v>
      </c>
      <c r="AE67" s="252">
        <f t="shared" si="26"/>
        <v>131.1</v>
      </c>
      <c r="AF67" s="252"/>
      <c r="AG67" s="252">
        <f t="shared" si="27"/>
        <v>98.8</v>
      </c>
      <c r="AH67" s="252">
        <f t="shared" si="28"/>
        <v>74.050000000000011</v>
      </c>
      <c r="AI67" s="257">
        <f t="shared" si="30"/>
        <v>55.45</v>
      </c>
    </row>
    <row r="68" spans="4:35" x14ac:dyDescent="0.35">
      <c r="D68" s="281" t="str">
        <f>'Swaptions Physical'!B78</f>
        <v>15y5y</v>
      </c>
      <c r="E68" s="260">
        <f>'Swaptions Physical'!C78</f>
        <v>6.5</v>
      </c>
      <c r="F68" s="251">
        <f>'Swaptions Physical'!D78</f>
        <v>12.7</v>
      </c>
      <c r="G68" s="251">
        <f>'Swaptions Physical'!E78</f>
        <v>0</v>
      </c>
      <c r="H68" s="251">
        <f>'Swaptions Physical'!F78</f>
        <v>23.1</v>
      </c>
      <c r="I68" s="251">
        <f>'Swaptions Physical'!G78</f>
        <v>29.8</v>
      </c>
      <c r="J68" s="251">
        <f>'Swaptions Physical'!H78</f>
        <v>32.1</v>
      </c>
      <c r="K68" s="267">
        <f>'Swaptions Physical'!I78</f>
        <v>834.6</v>
      </c>
      <c r="L68" s="251">
        <f>'Swaptions Physical'!J78</f>
        <v>718.6</v>
      </c>
      <c r="M68" s="251">
        <f>'Swaptions Physical'!K78</f>
        <v>615.29999999999995</v>
      </c>
      <c r="N68" s="251">
        <f>'Swaptions Physical'!L78</f>
        <v>0</v>
      </c>
      <c r="O68" s="251">
        <f>'Swaptions Physical'!M78</f>
        <v>444.7</v>
      </c>
      <c r="P68" s="251">
        <f>'Swaptions Physical'!N78</f>
        <v>317</v>
      </c>
      <c r="Q68" s="261">
        <f>'Swaptions Physical'!O78</f>
        <v>224.8</v>
      </c>
      <c r="S68" s="267">
        <v>6</v>
      </c>
      <c r="T68" s="281" t="s">
        <v>375</v>
      </c>
      <c r="U68" s="282">
        <v>15</v>
      </c>
      <c r="V68" s="267">
        <v>5</v>
      </c>
      <c r="W68" s="251">
        <f t="shared" si="29"/>
        <v>96.350000000000009</v>
      </c>
      <c r="X68" s="251">
        <f t="shared" si="21"/>
        <v>143.6</v>
      </c>
      <c r="Y68" s="251">
        <f t="shared" si="22"/>
        <v>210.79999999999998</v>
      </c>
      <c r="Z68" s="251"/>
      <c r="AA68" s="251">
        <f t="shared" si="23"/>
        <v>301.29999999999995</v>
      </c>
      <c r="AB68" s="261">
        <f t="shared" si="24"/>
        <v>356.05</v>
      </c>
      <c r="AC68" s="280">
        <f t="shared" si="15"/>
        <v>417.5</v>
      </c>
      <c r="AD68" s="252">
        <f t="shared" si="25"/>
        <v>362.55</v>
      </c>
      <c r="AE68" s="252">
        <f t="shared" si="26"/>
        <v>313.99999999999994</v>
      </c>
      <c r="AF68" s="252"/>
      <c r="AG68" s="252">
        <f t="shared" si="27"/>
        <v>233.89999999999998</v>
      </c>
      <c r="AH68" s="252">
        <f t="shared" si="28"/>
        <v>173.4</v>
      </c>
      <c r="AI68" s="257">
        <f t="shared" si="30"/>
        <v>128.45000000000002</v>
      </c>
    </row>
    <row r="69" spans="4:35" x14ac:dyDescent="0.35">
      <c r="D69" s="281" t="str">
        <f>'Swaptions Physical'!B79</f>
        <v>15y10y</v>
      </c>
      <c r="E69" s="260">
        <f>'Swaptions Physical'!C79</f>
        <v>9.1</v>
      </c>
      <c r="F69" s="251">
        <f>'Swaptions Physical'!D79</f>
        <v>17.899999999999999</v>
      </c>
      <c r="G69" s="251">
        <f>'Swaptions Physical'!E79</f>
        <v>0</v>
      </c>
      <c r="H69" s="251">
        <f>'Swaptions Physical'!F79</f>
        <v>32.799999999999997</v>
      </c>
      <c r="I69" s="251">
        <f>'Swaptions Physical'!G79</f>
        <v>41.9</v>
      </c>
      <c r="J69" s="251">
        <f>'Swaptions Physical'!H79</f>
        <v>44.6</v>
      </c>
      <c r="K69" s="267">
        <f>'Swaptions Physical'!I79</f>
        <v>1606.9</v>
      </c>
      <c r="L69" s="251">
        <f>'Swaptions Physical'!J79</f>
        <v>1378.6</v>
      </c>
      <c r="M69" s="251">
        <f>'Swaptions Physical'!K79</f>
        <v>1175.8</v>
      </c>
      <c r="N69" s="251">
        <f>'Swaptions Physical'!L79</f>
        <v>0</v>
      </c>
      <c r="O69" s="251">
        <f>'Swaptions Physical'!M79</f>
        <v>842.4</v>
      </c>
      <c r="P69" s="251">
        <f>'Swaptions Physical'!N79</f>
        <v>595.20000000000005</v>
      </c>
      <c r="Q69" s="261">
        <f>'Swaptions Physical'!O79</f>
        <v>418.3</v>
      </c>
      <c r="S69" s="267">
        <v>11</v>
      </c>
      <c r="T69" s="281" t="s">
        <v>376</v>
      </c>
      <c r="U69" s="282">
        <v>15</v>
      </c>
      <c r="V69" s="267">
        <v>10</v>
      </c>
      <c r="W69" s="251">
        <f t="shared" si="29"/>
        <v>186.85</v>
      </c>
      <c r="X69" s="251">
        <f t="shared" si="21"/>
        <v>276.65000000000003</v>
      </c>
      <c r="Y69" s="251">
        <f t="shared" si="22"/>
        <v>404.8</v>
      </c>
      <c r="Z69" s="251"/>
      <c r="AA69" s="251">
        <f t="shared" si="23"/>
        <v>578.94999999999993</v>
      </c>
      <c r="AB69" s="261">
        <f t="shared" si="24"/>
        <v>684.75</v>
      </c>
      <c r="AC69" s="280">
        <f t="shared" si="15"/>
        <v>803.5</v>
      </c>
      <c r="AD69" s="252">
        <f t="shared" si="25"/>
        <v>693.85</v>
      </c>
      <c r="AE69" s="252">
        <f t="shared" si="26"/>
        <v>596.84999999999991</v>
      </c>
      <c r="AF69" s="252"/>
      <c r="AG69" s="252">
        <f t="shared" si="27"/>
        <v>437.6</v>
      </c>
      <c r="AH69" s="252">
        <f t="shared" si="28"/>
        <v>318.55</v>
      </c>
      <c r="AI69" s="257">
        <f t="shared" si="30"/>
        <v>231.45</v>
      </c>
    </row>
    <row r="70" spans="4:35" x14ac:dyDescent="0.35">
      <c r="D70" s="281" t="str">
        <f>'Swaptions Physical'!B80</f>
        <v>15y20y</v>
      </c>
      <c r="E70" s="260">
        <f>'Swaptions Physical'!C80</f>
        <v>12.5</v>
      </c>
      <c r="F70" s="251">
        <f>'Swaptions Physical'!D80</f>
        <v>24.4</v>
      </c>
      <c r="G70" s="251">
        <f>'Swaptions Physical'!E80</f>
        <v>0</v>
      </c>
      <c r="H70" s="251">
        <f>'Swaptions Physical'!F80</f>
        <v>44.6</v>
      </c>
      <c r="I70" s="251">
        <f>'Swaptions Physical'!G80</f>
        <v>55.4</v>
      </c>
      <c r="J70" s="251">
        <f>'Swaptions Physical'!H80</f>
        <v>57.3</v>
      </c>
      <c r="K70" s="267">
        <f>'Swaptions Physical'!I80</f>
        <v>2908.6</v>
      </c>
      <c r="L70" s="251">
        <f>'Swaptions Physical'!J80</f>
        <v>2463.5</v>
      </c>
      <c r="M70" s="251">
        <f>'Swaptions Physical'!K80</f>
        <v>2072.1999999999998</v>
      </c>
      <c r="N70" s="251">
        <f>'Swaptions Physical'!L80</f>
        <v>0</v>
      </c>
      <c r="O70" s="251">
        <f>'Swaptions Physical'!M80</f>
        <v>1440.7</v>
      </c>
      <c r="P70" s="251">
        <f>'Swaptions Physical'!N80</f>
        <v>987.2</v>
      </c>
      <c r="Q70" s="261">
        <f>'Swaptions Physical'!O80</f>
        <v>672.7</v>
      </c>
      <c r="S70" s="267">
        <v>13</v>
      </c>
      <c r="T70" s="281" t="s">
        <v>377</v>
      </c>
      <c r="U70" s="282">
        <v>15</v>
      </c>
      <c r="V70" s="267">
        <v>20</v>
      </c>
      <c r="W70" s="251">
        <f t="shared" si="29"/>
        <v>307.70000000000005</v>
      </c>
      <c r="X70" s="251">
        <f t="shared" si="21"/>
        <v>465.90000000000003</v>
      </c>
      <c r="Y70" s="251">
        <f t="shared" si="22"/>
        <v>698.05000000000007</v>
      </c>
      <c r="Z70" s="251"/>
      <c r="AA70" s="251">
        <f t="shared" si="23"/>
        <v>1023.8999999999999</v>
      </c>
      <c r="AB70" s="261">
        <f t="shared" si="24"/>
        <v>1225.5</v>
      </c>
      <c r="AC70" s="280">
        <f t="shared" si="15"/>
        <v>1454.5</v>
      </c>
      <c r="AD70" s="252">
        <f t="shared" si="25"/>
        <v>1238</v>
      </c>
      <c r="AE70" s="252">
        <f t="shared" si="26"/>
        <v>1048.3</v>
      </c>
      <c r="AF70" s="252"/>
      <c r="AG70" s="252">
        <f t="shared" si="27"/>
        <v>742.65000000000009</v>
      </c>
      <c r="AH70" s="252">
        <f t="shared" si="28"/>
        <v>521.30000000000007</v>
      </c>
      <c r="AI70" s="257">
        <f t="shared" si="30"/>
        <v>365.00000000000006</v>
      </c>
    </row>
    <row r="71" spans="4:35" x14ac:dyDescent="0.35">
      <c r="D71" s="281" t="str">
        <f>'Swaptions Physical'!B81</f>
        <v>15y30y</v>
      </c>
      <c r="E71" s="260">
        <f>'Swaptions Physical'!C81</f>
        <v>25.3</v>
      </c>
      <c r="F71" s="251">
        <f>'Swaptions Physical'!D81</f>
        <v>49.1</v>
      </c>
      <c r="G71" s="251">
        <f>'Swaptions Physical'!E81</f>
        <v>0</v>
      </c>
      <c r="H71" s="251">
        <f>'Swaptions Physical'!F81</f>
        <v>87.8</v>
      </c>
      <c r="I71" s="251">
        <f>'Swaptions Physical'!G81</f>
        <v>105.5</v>
      </c>
      <c r="J71" s="251">
        <f>'Swaptions Physical'!H81</f>
        <v>105.7</v>
      </c>
      <c r="K71" s="267">
        <f>'Swaptions Physical'!I81</f>
        <v>4046.8</v>
      </c>
      <c r="L71" s="251">
        <f>'Swaptions Physical'!J81</f>
        <v>3389.5</v>
      </c>
      <c r="M71" s="251">
        <f>'Swaptions Physical'!K81</f>
        <v>2816.9</v>
      </c>
      <c r="N71" s="251">
        <f>'Swaptions Physical'!L81</f>
        <v>0</v>
      </c>
      <c r="O71" s="251">
        <f>'Swaptions Physical'!M81</f>
        <v>1908.2</v>
      </c>
      <c r="P71" s="251">
        <f>'Swaptions Physical'!N81</f>
        <v>1273.9000000000001</v>
      </c>
      <c r="Q71" s="261">
        <f>'Swaptions Physical'!O81</f>
        <v>847.5</v>
      </c>
      <c r="S71" s="267">
        <v>15</v>
      </c>
      <c r="T71" s="281" t="s">
        <v>378</v>
      </c>
      <c r="U71" s="282">
        <v>15</v>
      </c>
      <c r="V71" s="267">
        <v>30</v>
      </c>
      <c r="W71" s="251">
        <f t="shared" si="29"/>
        <v>370.9</v>
      </c>
      <c r="X71" s="251">
        <f t="shared" si="21"/>
        <v>584.20000000000005</v>
      </c>
      <c r="Y71" s="251">
        <f t="shared" si="22"/>
        <v>910.2</v>
      </c>
      <c r="Z71" s="251"/>
      <c r="AA71" s="251">
        <f t="shared" si="23"/>
        <v>1383.9</v>
      </c>
      <c r="AB71" s="261">
        <f t="shared" si="24"/>
        <v>1682.1</v>
      </c>
      <c r="AC71" s="280">
        <f t="shared" si="15"/>
        <v>2023.5</v>
      </c>
      <c r="AD71" s="252">
        <f t="shared" si="25"/>
        <v>1707.3999999999999</v>
      </c>
      <c r="AE71" s="252">
        <f t="shared" si="26"/>
        <v>1433</v>
      </c>
      <c r="AF71" s="252"/>
      <c r="AG71" s="252">
        <f t="shared" si="27"/>
        <v>998</v>
      </c>
      <c r="AH71" s="252">
        <f t="shared" si="28"/>
        <v>689.7</v>
      </c>
      <c r="AI71" s="257">
        <f t="shared" si="30"/>
        <v>476.59999999999997</v>
      </c>
    </row>
    <row r="72" spans="4:35" x14ac:dyDescent="0.35">
      <c r="D72" s="281" t="str">
        <f>'Swaptions Physical'!B82</f>
        <v>20y2y</v>
      </c>
      <c r="E72" s="260">
        <f>'Swaptions Physical'!C82</f>
        <v>3.8</v>
      </c>
      <c r="F72" s="251">
        <f>'Swaptions Physical'!D82</f>
        <v>7.5</v>
      </c>
      <c r="G72" s="251">
        <f>'Swaptions Physical'!E82</f>
        <v>0</v>
      </c>
      <c r="H72" s="251">
        <f>'Swaptions Physical'!F82</f>
        <v>14.4</v>
      </c>
      <c r="I72" s="251">
        <f>'Swaptions Physical'!G82</f>
        <v>20.3</v>
      </c>
      <c r="J72" s="251">
        <f>'Swaptions Physical'!H82</f>
        <v>22.1</v>
      </c>
      <c r="K72" s="267">
        <f>'Swaptions Physical'!I82</f>
        <v>392.8</v>
      </c>
      <c r="L72" s="251">
        <f>'Swaptions Physical'!J82</f>
        <v>345.2</v>
      </c>
      <c r="M72" s="251">
        <f>'Swaptions Physical'!K82</f>
        <v>301.8</v>
      </c>
      <c r="N72" s="251">
        <f>'Swaptions Physical'!L82</f>
        <v>0</v>
      </c>
      <c r="O72" s="251">
        <f>'Swaptions Physical'!M82</f>
        <v>226.9</v>
      </c>
      <c r="P72" s="251">
        <f>'Swaptions Physical'!N82</f>
        <v>167.3</v>
      </c>
      <c r="Q72" s="261">
        <f>'Swaptions Physical'!O82</f>
        <v>123.4</v>
      </c>
      <c r="S72" s="267">
        <v>3</v>
      </c>
      <c r="T72" s="281" t="s">
        <v>379</v>
      </c>
      <c r="U72" s="282">
        <v>20</v>
      </c>
      <c r="V72" s="267">
        <v>2</v>
      </c>
      <c r="W72" s="251">
        <f t="shared" si="29"/>
        <v>50.650000000000006</v>
      </c>
      <c r="X72" s="251">
        <f t="shared" si="21"/>
        <v>73.5</v>
      </c>
      <c r="Y72" s="251">
        <f t="shared" si="22"/>
        <v>106.25</v>
      </c>
      <c r="Z72" s="251"/>
      <c r="AA72" s="251">
        <f t="shared" si="23"/>
        <v>147.15</v>
      </c>
      <c r="AB72" s="261">
        <f t="shared" si="24"/>
        <v>170.7</v>
      </c>
      <c r="AC72" s="280">
        <f t="shared" si="15"/>
        <v>196.5</v>
      </c>
      <c r="AD72" s="252">
        <f t="shared" si="25"/>
        <v>174.5</v>
      </c>
      <c r="AE72" s="252">
        <f t="shared" si="26"/>
        <v>154.65</v>
      </c>
      <c r="AF72" s="252"/>
      <c r="AG72" s="252">
        <f t="shared" si="27"/>
        <v>120.65</v>
      </c>
      <c r="AH72" s="252">
        <f t="shared" si="28"/>
        <v>93.8</v>
      </c>
      <c r="AI72" s="257">
        <f t="shared" si="30"/>
        <v>72.75</v>
      </c>
    </row>
    <row r="73" spans="4:35" x14ac:dyDescent="0.35">
      <c r="D73" s="281" t="str">
        <f>'Swaptions Physical'!B83</f>
        <v>20y5y</v>
      </c>
      <c r="E73" s="260">
        <f>'Swaptions Physical'!C83</f>
        <v>6.7</v>
      </c>
      <c r="F73" s="251">
        <f>'Swaptions Physical'!D83</f>
        <v>13.1</v>
      </c>
      <c r="G73" s="251">
        <f>'Swaptions Physical'!E83</f>
        <v>0</v>
      </c>
      <c r="H73" s="251">
        <f>'Swaptions Physical'!F83</f>
        <v>24.3</v>
      </c>
      <c r="I73" s="251">
        <f>'Swaptions Physical'!G83</f>
        <v>32.4</v>
      </c>
      <c r="J73" s="251">
        <f>'Swaptions Physical'!H83</f>
        <v>36.200000000000003</v>
      </c>
      <c r="K73" s="267">
        <f>'Swaptions Physical'!I83</f>
        <v>951.8</v>
      </c>
      <c r="L73" s="251">
        <f>'Swaptions Physical'!J83</f>
        <v>834.5</v>
      </c>
      <c r="M73" s="251">
        <f>'Swaptions Physical'!K83</f>
        <v>728.6</v>
      </c>
      <c r="N73" s="251">
        <f>'Swaptions Physical'!L83</f>
        <v>0</v>
      </c>
      <c r="O73" s="251">
        <f>'Swaptions Physical'!M83</f>
        <v>549.20000000000005</v>
      </c>
      <c r="P73" s="251">
        <f>'Swaptions Physical'!N83</f>
        <v>409.5</v>
      </c>
      <c r="Q73" s="261">
        <f>'Swaptions Physical'!O83</f>
        <v>304.10000000000002</v>
      </c>
      <c r="S73" s="267">
        <v>6</v>
      </c>
      <c r="T73" s="281" t="s">
        <v>380</v>
      </c>
      <c r="U73" s="282">
        <v>20</v>
      </c>
      <c r="V73" s="267">
        <v>5</v>
      </c>
      <c r="W73" s="251">
        <f t="shared" si="29"/>
        <v>133.95000000000002</v>
      </c>
      <c r="X73" s="251">
        <f t="shared" si="21"/>
        <v>188.55</v>
      </c>
      <c r="Y73" s="251">
        <f t="shared" si="22"/>
        <v>262.45000000000005</v>
      </c>
      <c r="Z73" s="251"/>
      <c r="AA73" s="251">
        <f t="shared" si="23"/>
        <v>357.75</v>
      </c>
      <c r="AB73" s="261">
        <f t="shared" si="24"/>
        <v>413.9</v>
      </c>
      <c r="AC73" s="280">
        <f t="shared" si="15"/>
        <v>476</v>
      </c>
      <c r="AD73" s="252">
        <f t="shared" si="25"/>
        <v>420.59999999999997</v>
      </c>
      <c r="AE73" s="252">
        <f t="shared" si="26"/>
        <v>370.85</v>
      </c>
      <c r="AF73" s="252"/>
      <c r="AG73" s="252">
        <f t="shared" si="27"/>
        <v>286.75000000000006</v>
      </c>
      <c r="AH73" s="252">
        <f t="shared" si="28"/>
        <v>220.95000000000002</v>
      </c>
      <c r="AI73" s="257">
        <f t="shared" si="30"/>
        <v>170.15000000000003</v>
      </c>
    </row>
    <row r="74" spans="4:35" x14ac:dyDescent="0.35">
      <c r="D74" s="281" t="str">
        <f>'Swaptions Physical'!B84</f>
        <v>20y10y</v>
      </c>
      <c r="E74" s="260">
        <f>'Swaptions Physical'!C84</f>
        <v>11.2</v>
      </c>
      <c r="F74" s="251">
        <f>'Swaptions Physical'!D84</f>
        <v>22.1</v>
      </c>
      <c r="G74" s="251">
        <f>'Swaptions Physical'!E84</f>
        <v>0</v>
      </c>
      <c r="H74" s="251">
        <f>'Swaptions Physical'!F84</f>
        <v>41.6</v>
      </c>
      <c r="I74" s="251">
        <f>'Swaptions Physical'!G84</f>
        <v>54.6</v>
      </c>
      <c r="J74" s="251">
        <f>'Swaptions Physical'!H84</f>
        <v>60.7</v>
      </c>
      <c r="K74" s="267">
        <f>'Swaptions Physical'!I84</f>
        <v>1825.5</v>
      </c>
      <c r="L74" s="251">
        <f>'Swaptions Physical'!J84</f>
        <v>1539.7</v>
      </c>
      <c r="M74" s="251">
        <f>'Swaptions Physical'!K84</f>
        <v>1384.8</v>
      </c>
      <c r="N74" s="251">
        <f>'Swaptions Physical'!L84</f>
        <v>0</v>
      </c>
      <c r="O74" s="251">
        <f>'Swaptions Physical'!M84</f>
        <v>1033.0999999999999</v>
      </c>
      <c r="P74" s="251">
        <f>'Swaptions Physical'!N84</f>
        <v>762.7</v>
      </c>
      <c r="Q74" s="261">
        <f>'Swaptions Physical'!O84</f>
        <v>560.5</v>
      </c>
      <c r="S74" s="267">
        <v>11</v>
      </c>
      <c r="T74" s="281" t="s">
        <v>381</v>
      </c>
      <c r="U74" s="282">
        <v>20</v>
      </c>
      <c r="V74" s="267">
        <v>10</v>
      </c>
      <c r="W74" s="251">
        <f t="shared" si="29"/>
        <v>249.9</v>
      </c>
      <c r="X74" s="251">
        <f t="shared" si="21"/>
        <v>354.05</v>
      </c>
      <c r="Y74" s="251">
        <f t="shared" si="22"/>
        <v>495.74999999999994</v>
      </c>
      <c r="Z74" s="251"/>
      <c r="AA74" s="251">
        <f t="shared" si="23"/>
        <v>681.35</v>
      </c>
      <c r="AB74" s="261">
        <f t="shared" si="24"/>
        <v>764.25</v>
      </c>
      <c r="AC74" s="280">
        <f t="shared" si="15"/>
        <v>913</v>
      </c>
      <c r="AD74" s="252">
        <f t="shared" si="25"/>
        <v>775.45</v>
      </c>
      <c r="AE74" s="252">
        <f t="shared" si="26"/>
        <v>703.45</v>
      </c>
      <c r="AF74" s="252"/>
      <c r="AG74" s="252">
        <f t="shared" si="27"/>
        <v>537.34999999999991</v>
      </c>
      <c r="AH74" s="252">
        <f t="shared" si="28"/>
        <v>408.65000000000003</v>
      </c>
      <c r="AI74" s="257">
        <f t="shared" si="30"/>
        <v>310.60000000000002</v>
      </c>
    </row>
    <row r="75" spans="4:35" x14ac:dyDescent="0.35">
      <c r="D75" s="281" t="str">
        <f>'Swaptions Physical'!B85</f>
        <v>20y20y</v>
      </c>
      <c r="E75" s="260">
        <f>'Swaptions Physical'!C85</f>
        <v>20</v>
      </c>
      <c r="F75" s="251">
        <f>'Swaptions Physical'!D85</f>
        <v>39.200000000000003</v>
      </c>
      <c r="G75" s="251">
        <f>'Swaptions Physical'!E85</f>
        <v>0</v>
      </c>
      <c r="H75" s="251">
        <f>'Swaptions Physical'!F85</f>
        <v>72.900000000000006</v>
      </c>
      <c r="I75" s="251">
        <f>'Swaptions Physical'!G85</f>
        <v>92.9</v>
      </c>
      <c r="J75" s="251">
        <f>'Swaptions Physical'!H85</f>
        <v>99.4</v>
      </c>
      <c r="K75" s="267">
        <f>'Swaptions Physical'!I85</f>
        <v>3283.1</v>
      </c>
      <c r="L75" s="251">
        <f>'Swaptions Physical'!J85</f>
        <v>2827.7</v>
      </c>
      <c r="M75" s="251">
        <f>'Swaptions Physical'!K85</f>
        <v>2422.1</v>
      </c>
      <c r="N75" s="251">
        <f>'Swaptions Physical'!L85</f>
        <v>0</v>
      </c>
      <c r="O75" s="251">
        <f>'Swaptions Physical'!M85</f>
        <v>1752.3</v>
      </c>
      <c r="P75" s="251">
        <f>'Swaptions Physical'!N85</f>
        <v>1254.2</v>
      </c>
      <c r="Q75" s="261">
        <f>'Swaptions Physical'!O85</f>
        <v>895.1</v>
      </c>
      <c r="S75" s="267">
        <v>13</v>
      </c>
      <c r="T75" s="281" t="s">
        <v>382</v>
      </c>
      <c r="U75" s="282">
        <v>20</v>
      </c>
      <c r="V75" s="267">
        <v>20</v>
      </c>
      <c r="W75" s="251">
        <f t="shared" si="29"/>
        <v>397.85</v>
      </c>
      <c r="X75" s="251">
        <f t="shared" si="21"/>
        <v>580.65</v>
      </c>
      <c r="Y75" s="251">
        <f t="shared" si="22"/>
        <v>839.69999999999993</v>
      </c>
      <c r="Z75" s="251"/>
      <c r="AA75" s="251">
        <f t="shared" si="23"/>
        <v>1191.45</v>
      </c>
      <c r="AB75" s="261">
        <f t="shared" si="24"/>
        <v>1403.85</v>
      </c>
      <c r="AC75" s="280">
        <f t="shared" si="15"/>
        <v>1641.5</v>
      </c>
      <c r="AD75" s="252">
        <f t="shared" si="25"/>
        <v>1423.85</v>
      </c>
      <c r="AE75" s="252">
        <f t="shared" si="26"/>
        <v>1230.6500000000001</v>
      </c>
      <c r="AF75" s="252"/>
      <c r="AG75" s="252">
        <f t="shared" si="27"/>
        <v>912.59999999999991</v>
      </c>
      <c r="AH75" s="252">
        <f t="shared" si="28"/>
        <v>673.55</v>
      </c>
      <c r="AI75" s="257">
        <f t="shared" si="30"/>
        <v>497.25</v>
      </c>
    </row>
    <row r="76" spans="4:35" x14ac:dyDescent="0.35">
      <c r="D76" s="283" t="str">
        <f>'Swaptions Physical'!B86</f>
        <v>20y30y</v>
      </c>
      <c r="E76" s="271">
        <f>'Swaptions Physical'!C86</f>
        <v>44.3</v>
      </c>
      <c r="F76" s="272">
        <f>'Swaptions Physical'!D86</f>
        <v>86.4</v>
      </c>
      <c r="G76" s="272">
        <f>'Swaptions Physical'!E86</f>
        <v>0</v>
      </c>
      <c r="H76" s="272">
        <f>'Swaptions Physical'!F86</f>
        <v>156</v>
      </c>
      <c r="I76" s="272">
        <f>'Swaptions Physical'!G86</f>
        <v>192.7</v>
      </c>
      <c r="J76" s="272">
        <f>'Swaptions Physical'!H86</f>
        <v>199</v>
      </c>
      <c r="K76" s="284">
        <f>'Swaptions Physical'!I86</f>
        <v>4527</v>
      </c>
      <c r="L76" s="272">
        <f>'Swaptions Physical'!J86</f>
        <v>3851.3</v>
      </c>
      <c r="M76" s="272">
        <f>'Swaptions Physical'!K86</f>
        <v>3256</v>
      </c>
      <c r="N76" s="272">
        <f>'Swaptions Physical'!L86</f>
        <v>0</v>
      </c>
      <c r="O76" s="272">
        <f>'Swaptions Physical'!M86</f>
        <v>2292</v>
      </c>
      <c r="P76" s="272">
        <f>'Swaptions Physical'!N86</f>
        <v>1598.1</v>
      </c>
      <c r="Q76" s="273">
        <f>'Swaptions Physical'!O86</f>
        <v>1116.2</v>
      </c>
      <c r="S76" s="284">
        <v>15</v>
      </c>
      <c r="T76" s="283" t="s">
        <v>383</v>
      </c>
      <c r="U76" s="283">
        <v>20</v>
      </c>
      <c r="V76" s="284">
        <v>30</v>
      </c>
      <c r="W76" s="272">
        <f t="shared" si="29"/>
        <v>458.6</v>
      </c>
      <c r="X76" s="272">
        <f t="shared" si="21"/>
        <v>702.69999999999993</v>
      </c>
      <c r="Y76" s="272">
        <f t="shared" si="22"/>
        <v>1068</v>
      </c>
      <c r="Z76" s="272"/>
      <c r="AA76" s="272">
        <f t="shared" si="23"/>
        <v>1584.8</v>
      </c>
      <c r="AB76" s="273">
        <f t="shared" si="24"/>
        <v>1903.5</v>
      </c>
      <c r="AC76" s="285">
        <f t="shared" si="15"/>
        <v>2263.5</v>
      </c>
      <c r="AD76" s="249">
        <f t="shared" si="25"/>
        <v>1947.8</v>
      </c>
      <c r="AE76" s="249">
        <f t="shared" si="26"/>
        <v>1671.2</v>
      </c>
      <c r="AF76" s="249"/>
      <c r="AG76" s="249">
        <f t="shared" si="27"/>
        <v>1224</v>
      </c>
      <c r="AH76" s="249">
        <f t="shared" si="28"/>
        <v>895.39999999999986</v>
      </c>
      <c r="AI76" s="250">
        <f t="shared" si="30"/>
        <v>657.6</v>
      </c>
    </row>
  </sheetData>
  <mergeCells count="17">
    <mergeCell ref="T3:T4"/>
    <mergeCell ref="U3:AH3"/>
    <mergeCell ref="B1:Q1"/>
    <mergeCell ref="T1:AQ1"/>
    <mergeCell ref="B2:Q2"/>
    <mergeCell ref="T2:AH2"/>
    <mergeCell ref="W24:AI24"/>
    <mergeCell ref="W25:AB25"/>
    <mergeCell ref="AC25:AC26"/>
    <mergeCell ref="AD25:AI25"/>
    <mergeCell ref="T23:AI23"/>
    <mergeCell ref="E25:J25"/>
    <mergeCell ref="L25:Q25"/>
    <mergeCell ref="T24:T26"/>
    <mergeCell ref="U24:U26"/>
    <mergeCell ref="V24:V26"/>
    <mergeCell ref="D24:Q24"/>
  </mergeCells>
  <pageMargins left="0.7" right="0.7" top="0.75" bottom="0.75" header="0.3" footer="0.3"/>
  <pageSetup paperSize="9" orientation="portrait" horizontalDpi="4294967293" verticalDpi="3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Foglio17">
    <tabColor rgb="FFFF0000"/>
  </sheetPr>
  <dimension ref="B1:Q41"/>
  <sheetViews>
    <sheetView zoomScale="85" zoomScaleNormal="85" workbookViewId="0">
      <selection activeCell="B18" sqref="B18"/>
    </sheetView>
  </sheetViews>
  <sheetFormatPr defaultRowHeight="12.5" x14ac:dyDescent="0.25"/>
  <cols>
    <col min="1" max="1" width="6.08984375" customWidth="1"/>
    <col min="3" max="3" width="10.08984375" bestFit="1" customWidth="1"/>
    <col min="4" max="11" width="8.453125" customWidth="1"/>
    <col min="16" max="16" width="11.54296875" bestFit="1" customWidth="1"/>
    <col min="17" max="17" width="17" bestFit="1" customWidth="1"/>
  </cols>
  <sheetData>
    <row r="1" spans="2:17" x14ac:dyDescent="0.25">
      <c r="P1" s="12"/>
      <c r="Q1" s="12"/>
    </row>
    <row r="2" spans="2:17" x14ac:dyDescent="0.25">
      <c r="B2" s="1">
        <v>0.67361111111111116</v>
      </c>
      <c r="C2" s="209" t="s">
        <v>391</v>
      </c>
      <c r="J2" s="12" t="s">
        <v>1</v>
      </c>
      <c r="M2" s="12" t="s">
        <v>367</v>
      </c>
      <c r="P2" s="12"/>
      <c r="Q2" s="12"/>
    </row>
    <row r="3" spans="2:17" x14ac:dyDescent="0.25">
      <c r="B3" s="296" t="s">
        <v>324</v>
      </c>
      <c r="C3" s="297"/>
      <c r="D3" s="297"/>
      <c r="E3" s="297"/>
      <c r="F3" s="297"/>
      <c r="G3" s="297"/>
      <c r="H3" s="297"/>
      <c r="I3" s="297"/>
      <c r="J3" s="297"/>
      <c r="K3" s="297"/>
      <c r="L3" s="297"/>
      <c r="M3" s="306"/>
    </row>
    <row r="4" spans="2:17" x14ac:dyDescent="0.25">
      <c r="B4" s="14"/>
      <c r="C4" s="3"/>
      <c r="D4" s="343" t="s">
        <v>10</v>
      </c>
      <c r="E4" s="344"/>
      <c r="F4" s="343" t="s">
        <v>13</v>
      </c>
      <c r="G4" s="344"/>
      <c r="H4" s="343" t="s">
        <v>18</v>
      </c>
      <c r="I4" s="344"/>
      <c r="J4" s="343" t="s">
        <v>20</v>
      </c>
      <c r="K4" s="344"/>
      <c r="L4" s="343" t="s">
        <v>22</v>
      </c>
      <c r="M4" s="344"/>
    </row>
    <row r="5" spans="2:17" x14ac:dyDescent="0.25">
      <c r="B5" s="58" t="s">
        <v>13</v>
      </c>
      <c r="C5" s="63" t="s">
        <v>110</v>
      </c>
      <c r="D5" s="59">
        <v>11.7</v>
      </c>
      <c r="E5" s="65">
        <v>17.7</v>
      </c>
      <c r="F5" s="59">
        <v>28.4</v>
      </c>
      <c r="G5" s="65">
        <v>37.4</v>
      </c>
      <c r="H5" s="59">
        <v>59</v>
      </c>
      <c r="I5" s="65">
        <v>69</v>
      </c>
      <c r="J5" s="59">
        <v>82</v>
      </c>
      <c r="K5" s="65">
        <v>102</v>
      </c>
      <c r="L5" s="59">
        <v>80.3</v>
      </c>
      <c r="M5" s="65">
        <v>105.3</v>
      </c>
    </row>
    <row r="6" spans="2:17" x14ac:dyDescent="0.25">
      <c r="B6" s="59" t="s">
        <v>18</v>
      </c>
      <c r="C6" s="65" t="s">
        <v>110</v>
      </c>
      <c r="D6" s="59">
        <v>14.2</v>
      </c>
      <c r="E6" s="65">
        <v>20.2</v>
      </c>
      <c r="F6" s="59">
        <v>31.8</v>
      </c>
      <c r="G6" s="65">
        <v>40.799999999999997</v>
      </c>
      <c r="H6" s="59">
        <v>56.9</v>
      </c>
      <c r="I6" s="65">
        <v>66.900000000000006</v>
      </c>
      <c r="J6" s="59">
        <v>69.400000000000006</v>
      </c>
      <c r="K6" s="65">
        <v>89.4</v>
      </c>
      <c r="L6" s="59">
        <v>65.5</v>
      </c>
      <c r="M6" s="65">
        <v>90.5</v>
      </c>
    </row>
    <row r="7" spans="2:17" x14ac:dyDescent="0.25">
      <c r="B7" s="59" t="s">
        <v>19</v>
      </c>
      <c r="C7" s="65" t="s">
        <v>110</v>
      </c>
      <c r="D7" s="59">
        <v>12.8</v>
      </c>
      <c r="E7" s="65">
        <v>18.8</v>
      </c>
      <c r="F7" s="59">
        <v>27.8</v>
      </c>
      <c r="G7" s="65">
        <v>36.799999999999997</v>
      </c>
      <c r="H7" s="59">
        <v>47.5</v>
      </c>
      <c r="I7" s="65">
        <v>57.5</v>
      </c>
      <c r="J7" s="59">
        <v>54.9</v>
      </c>
      <c r="K7" s="65">
        <v>74.900000000000006</v>
      </c>
      <c r="L7" s="59">
        <v>50.4</v>
      </c>
      <c r="M7" s="65">
        <v>75.400000000000006</v>
      </c>
      <c r="P7" s="12"/>
    </row>
    <row r="8" spans="2:17" x14ac:dyDescent="0.25">
      <c r="B8" s="66" t="s">
        <v>20</v>
      </c>
      <c r="C8" s="68" t="s">
        <v>110</v>
      </c>
      <c r="D8" s="66">
        <v>10.7</v>
      </c>
      <c r="E8" s="68">
        <v>16.7</v>
      </c>
      <c r="F8" s="66">
        <v>23.8</v>
      </c>
      <c r="G8" s="68">
        <v>32.799999999999997</v>
      </c>
      <c r="H8" s="66">
        <v>36.700000000000003</v>
      </c>
      <c r="I8" s="68">
        <v>56.7</v>
      </c>
      <c r="J8" s="66">
        <v>48.1</v>
      </c>
      <c r="K8" s="68">
        <v>68.099999999999994</v>
      </c>
      <c r="L8" s="66">
        <v>41.8</v>
      </c>
      <c r="M8" s="68">
        <v>71.8</v>
      </c>
    </row>
    <row r="9" spans="2:17" x14ac:dyDescent="0.25">
      <c r="B9" s="220" t="s">
        <v>393</v>
      </c>
    </row>
    <row r="12" spans="2:17" x14ac:dyDescent="0.25">
      <c r="P12" s="12"/>
    </row>
    <row r="17" spans="2:16" x14ac:dyDescent="0.25">
      <c r="P17" s="12"/>
    </row>
    <row r="21" spans="2:16" x14ac:dyDescent="0.25">
      <c r="B21" s="1">
        <v>0.67361111111111116</v>
      </c>
      <c r="C21" s="209" t="s">
        <v>391</v>
      </c>
      <c r="J21" s="12" t="s">
        <v>1</v>
      </c>
      <c r="M21" s="12" t="s">
        <v>392</v>
      </c>
    </row>
    <row r="22" spans="2:16" x14ac:dyDescent="0.25">
      <c r="B22" s="296" t="s">
        <v>324</v>
      </c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306"/>
      <c r="P22" s="12"/>
    </row>
    <row r="23" spans="2:16" x14ac:dyDescent="0.25">
      <c r="B23" s="14"/>
      <c r="C23" s="3"/>
      <c r="D23" s="343" t="s">
        <v>10</v>
      </c>
      <c r="E23" s="344"/>
      <c r="F23" s="343" t="s">
        <v>13</v>
      </c>
      <c r="G23" s="344"/>
      <c r="H23" s="343" t="s">
        <v>18</v>
      </c>
      <c r="I23" s="344"/>
      <c r="J23" s="343" t="s">
        <v>20</v>
      </c>
      <c r="K23" s="344"/>
      <c r="L23" s="343" t="s">
        <v>22</v>
      </c>
      <c r="M23" s="344"/>
    </row>
    <row r="24" spans="2:16" x14ac:dyDescent="0.25">
      <c r="B24" s="58" t="s">
        <v>13</v>
      </c>
      <c r="C24" s="63" t="s">
        <v>110</v>
      </c>
      <c r="D24" s="59">
        <v>11.7</v>
      </c>
      <c r="E24" s="65">
        <v>17.7</v>
      </c>
      <c r="F24" s="59">
        <v>28.4</v>
      </c>
      <c r="G24" s="65">
        <v>37.4</v>
      </c>
      <c r="H24" s="59">
        <v>59</v>
      </c>
      <c r="I24" s="65">
        <v>69</v>
      </c>
      <c r="J24" s="59">
        <v>82</v>
      </c>
      <c r="K24" s="65">
        <v>102</v>
      </c>
      <c r="L24" s="59">
        <v>80.3</v>
      </c>
      <c r="M24" s="65">
        <v>105.3</v>
      </c>
    </row>
    <row r="25" spans="2:16" x14ac:dyDescent="0.25">
      <c r="B25" s="59" t="s">
        <v>18</v>
      </c>
      <c r="C25" s="65" t="s">
        <v>110</v>
      </c>
      <c r="D25" s="59">
        <v>14.2</v>
      </c>
      <c r="E25" s="65">
        <v>20.2</v>
      </c>
      <c r="F25" s="59">
        <v>31.8</v>
      </c>
      <c r="G25" s="65">
        <v>40.799999999999997</v>
      </c>
      <c r="H25" s="59">
        <v>56.9</v>
      </c>
      <c r="I25" s="65">
        <v>66.900000000000006</v>
      </c>
      <c r="J25" s="59">
        <v>69.400000000000006</v>
      </c>
      <c r="K25" s="65">
        <v>89.4</v>
      </c>
      <c r="L25" s="59">
        <v>65.5</v>
      </c>
      <c r="M25" s="65">
        <v>90.5</v>
      </c>
    </row>
    <row r="26" spans="2:16" x14ac:dyDescent="0.25">
      <c r="B26" s="59" t="s">
        <v>19</v>
      </c>
      <c r="C26" s="65" t="s">
        <v>110</v>
      </c>
      <c r="D26" s="59">
        <v>12.8</v>
      </c>
      <c r="E26" s="65">
        <v>18.8</v>
      </c>
      <c r="F26" s="59">
        <v>27.8</v>
      </c>
      <c r="G26" s="65">
        <v>36.799999999999997</v>
      </c>
      <c r="H26" s="59">
        <v>47.5</v>
      </c>
      <c r="I26" s="65">
        <v>57.5</v>
      </c>
      <c r="J26" s="59">
        <v>54.9</v>
      </c>
      <c r="K26" s="65">
        <v>74.900000000000006</v>
      </c>
      <c r="L26" s="59">
        <v>50.4</v>
      </c>
      <c r="M26" s="65">
        <v>75.400000000000006</v>
      </c>
    </row>
    <row r="27" spans="2:16" x14ac:dyDescent="0.25">
      <c r="B27" s="218" t="s">
        <v>20</v>
      </c>
      <c r="C27" s="219" t="s">
        <v>110</v>
      </c>
      <c r="D27" s="218">
        <v>10.7</v>
      </c>
      <c r="E27" s="219">
        <v>16.7</v>
      </c>
      <c r="F27" s="218">
        <v>23.8</v>
      </c>
      <c r="G27" s="219">
        <v>32.799999999999997</v>
      </c>
      <c r="H27" s="218">
        <v>36.700000000000003</v>
      </c>
      <c r="I27" s="219">
        <v>56.7</v>
      </c>
      <c r="J27" s="218">
        <v>48.1</v>
      </c>
      <c r="K27" s="219">
        <v>68.099999999999994</v>
      </c>
      <c r="L27" s="218">
        <v>41.8</v>
      </c>
      <c r="M27" s="219">
        <v>71.8</v>
      </c>
    </row>
    <row r="28" spans="2:16" x14ac:dyDescent="0.25">
      <c r="B28" s="221" t="s">
        <v>394</v>
      </c>
    </row>
    <row r="40" spans="2:3" x14ac:dyDescent="0.25">
      <c r="B40" s="1"/>
    </row>
    <row r="41" spans="2:3" x14ac:dyDescent="0.25">
      <c r="C41" s="287"/>
    </row>
  </sheetData>
  <mergeCells count="12">
    <mergeCell ref="B3:M3"/>
    <mergeCell ref="L4:M4"/>
    <mergeCell ref="D4:E4"/>
    <mergeCell ref="F4:G4"/>
    <mergeCell ref="H4:I4"/>
    <mergeCell ref="J4:K4"/>
    <mergeCell ref="B22:M22"/>
    <mergeCell ref="D23:E23"/>
    <mergeCell ref="F23:G23"/>
    <mergeCell ref="H23:I23"/>
    <mergeCell ref="J23:K23"/>
    <mergeCell ref="L23:M23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0C8AE0-86EB-4847-B453-1EA12CCFF1D3}">
  <sheetPr>
    <tabColor rgb="FFFF0000"/>
  </sheetPr>
  <dimension ref="B1:Q81"/>
  <sheetViews>
    <sheetView zoomScale="85" zoomScaleNormal="85" workbookViewId="0">
      <selection activeCell="AC45" sqref="AC45"/>
    </sheetView>
  </sheetViews>
  <sheetFormatPr defaultRowHeight="12.5" x14ac:dyDescent="0.25"/>
  <cols>
    <col min="1" max="1" width="6.08984375" customWidth="1"/>
    <col min="3" max="3" width="10.08984375" bestFit="1" customWidth="1"/>
    <col min="4" max="11" width="8.453125" customWidth="1"/>
    <col min="16" max="16" width="11.54296875" bestFit="1" customWidth="1"/>
    <col min="17" max="17" width="17" bestFit="1" customWidth="1"/>
  </cols>
  <sheetData>
    <row r="1" spans="2:17" x14ac:dyDescent="0.25">
      <c r="P1" s="12"/>
      <c r="Q1" s="12"/>
    </row>
    <row r="3" spans="2:17" x14ac:dyDescent="0.25">
      <c r="B3" s="1">
        <v>0.67361111111111116</v>
      </c>
      <c r="C3" t="s">
        <v>391</v>
      </c>
      <c r="D3" t="s">
        <v>0</v>
      </c>
      <c r="I3" t="s">
        <v>1</v>
      </c>
      <c r="K3" t="s">
        <v>412</v>
      </c>
    </row>
    <row r="4" spans="2:17" x14ac:dyDescent="0.25">
      <c r="C4" s="287"/>
      <c r="F4" s="12" t="s">
        <v>832</v>
      </c>
    </row>
    <row r="5" spans="2:17" x14ac:dyDescent="0.25">
      <c r="E5" s="161" t="s">
        <v>413</v>
      </c>
      <c r="F5" s="161" t="s">
        <v>413</v>
      </c>
      <c r="G5" s="161" t="s">
        <v>413</v>
      </c>
      <c r="H5" s="161" t="s">
        <v>414</v>
      </c>
      <c r="I5" s="161" t="s">
        <v>414</v>
      </c>
      <c r="J5" s="161" t="s">
        <v>414</v>
      </c>
      <c r="K5" s="161" t="s">
        <v>414</v>
      </c>
      <c r="L5" s="161" t="s">
        <v>414</v>
      </c>
    </row>
    <row r="6" spans="2:17" x14ac:dyDescent="0.25">
      <c r="C6" s="161" t="s">
        <v>415</v>
      </c>
      <c r="D6" s="161" t="s">
        <v>3</v>
      </c>
      <c r="E6" s="161" t="s">
        <v>416</v>
      </c>
      <c r="F6" s="161" t="s">
        <v>417</v>
      </c>
      <c r="G6" s="161" t="s">
        <v>418</v>
      </c>
      <c r="H6" s="161" t="s">
        <v>419</v>
      </c>
      <c r="I6" s="161" t="s">
        <v>420</v>
      </c>
      <c r="J6" s="161" t="s">
        <v>421</v>
      </c>
      <c r="K6" s="161" t="s">
        <v>422</v>
      </c>
      <c r="L6" s="161" t="s">
        <v>423</v>
      </c>
    </row>
    <row r="7" spans="2:17" x14ac:dyDescent="0.25">
      <c r="B7" s="58" t="s">
        <v>127</v>
      </c>
      <c r="C7" s="62" t="s">
        <v>424</v>
      </c>
      <c r="D7" s="62" t="s">
        <v>425</v>
      </c>
      <c r="E7" s="62" t="s">
        <v>426</v>
      </c>
      <c r="F7" s="62" t="s">
        <v>427</v>
      </c>
      <c r="G7" s="62" t="s">
        <v>428</v>
      </c>
      <c r="H7" s="62" t="s">
        <v>429</v>
      </c>
      <c r="I7" s="62" t="s">
        <v>430</v>
      </c>
      <c r="J7" s="62" t="s">
        <v>431</v>
      </c>
      <c r="K7" s="62" t="s">
        <v>428</v>
      </c>
      <c r="L7" s="63" t="s">
        <v>432</v>
      </c>
    </row>
    <row r="8" spans="2:17" x14ac:dyDescent="0.25">
      <c r="B8" s="59" t="s">
        <v>140</v>
      </c>
      <c r="C8" s="64" t="s">
        <v>433</v>
      </c>
      <c r="D8" s="64" t="s">
        <v>434</v>
      </c>
      <c r="E8" s="64" t="s">
        <v>435</v>
      </c>
      <c r="F8" s="64" t="s">
        <v>436</v>
      </c>
      <c r="G8" s="64" t="s">
        <v>437</v>
      </c>
      <c r="H8" s="64" t="s">
        <v>438</v>
      </c>
      <c r="I8" s="64" t="s">
        <v>439</v>
      </c>
      <c r="J8" s="64" t="s">
        <v>440</v>
      </c>
      <c r="K8" s="64" t="s">
        <v>441</v>
      </c>
      <c r="L8" s="65" t="s">
        <v>442</v>
      </c>
    </row>
    <row r="9" spans="2:17" x14ac:dyDescent="0.25">
      <c r="B9" s="59" t="s">
        <v>145</v>
      </c>
      <c r="C9" s="64" t="s">
        <v>443</v>
      </c>
      <c r="D9" s="64" t="s">
        <v>444</v>
      </c>
      <c r="E9" s="64" t="s">
        <v>445</v>
      </c>
      <c r="F9" s="64" t="s">
        <v>446</v>
      </c>
      <c r="G9" s="64" t="s">
        <v>447</v>
      </c>
      <c r="H9" s="64" t="s">
        <v>448</v>
      </c>
      <c r="I9" s="64" t="s">
        <v>449</v>
      </c>
      <c r="J9" s="64" t="s">
        <v>450</v>
      </c>
      <c r="K9" s="64" t="s">
        <v>451</v>
      </c>
      <c r="L9" s="65" t="s">
        <v>452</v>
      </c>
    </row>
    <row r="10" spans="2:17" x14ac:dyDescent="0.25">
      <c r="B10" s="59" t="s">
        <v>453</v>
      </c>
      <c r="C10" s="64" t="s">
        <v>454</v>
      </c>
      <c r="D10" s="64" t="s">
        <v>455</v>
      </c>
      <c r="E10" s="64" t="s">
        <v>456</v>
      </c>
      <c r="F10" s="64" t="s">
        <v>457</v>
      </c>
      <c r="G10" s="64" t="s">
        <v>450</v>
      </c>
      <c r="H10" s="64" t="s">
        <v>458</v>
      </c>
      <c r="I10" s="64" t="s">
        <v>459</v>
      </c>
      <c r="J10" s="64" t="s">
        <v>460</v>
      </c>
      <c r="K10" s="64" t="s">
        <v>461</v>
      </c>
      <c r="L10" s="65" t="s">
        <v>430</v>
      </c>
    </row>
    <row r="11" spans="2:17" x14ac:dyDescent="0.25">
      <c r="B11" s="59" t="s">
        <v>462</v>
      </c>
      <c r="C11" s="64" t="s">
        <v>420</v>
      </c>
      <c r="D11" s="64" t="s">
        <v>463</v>
      </c>
      <c r="E11" s="64" t="s">
        <v>450</v>
      </c>
      <c r="F11" s="64" t="s">
        <v>464</v>
      </c>
      <c r="G11" s="64" t="s">
        <v>465</v>
      </c>
      <c r="H11" s="64" t="s">
        <v>466</v>
      </c>
      <c r="I11" s="64" t="s">
        <v>467</v>
      </c>
      <c r="J11" s="64" t="s">
        <v>468</v>
      </c>
      <c r="K11" s="64" t="s">
        <v>469</v>
      </c>
      <c r="L11" s="65" t="s">
        <v>470</v>
      </c>
    </row>
    <row r="12" spans="2:17" x14ac:dyDescent="0.25">
      <c r="B12" s="59" t="s">
        <v>471</v>
      </c>
      <c r="C12" s="64" t="s">
        <v>454</v>
      </c>
      <c r="D12" s="64" t="s">
        <v>472</v>
      </c>
      <c r="E12" s="64" t="s">
        <v>473</v>
      </c>
      <c r="F12" s="64" t="s">
        <v>474</v>
      </c>
      <c r="G12" s="64" t="s">
        <v>475</v>
      </c>
      <c r="H12" s="64" t="s">
        <v>476</v>
      </c>
      <c r="I12" s="64" t="s">
        <v>477</v>
      </c>
      <c r="J12" s="64" t="s">
        <v>478</v>
      </c>
      <c r="K12" s="64" t="s">
        <v>479</v>
      </c>
      <c r="L12" s="65" t="s">
        <v>480</v>
      </c>
    </row>
    <row r="13" spans="2:17" x14ac:dyDescent="0.25">
      <c r="B13" s="59" t="s">
        <v>481</v>
      </c>
      <c r="C13" s="64" t="s">
        <v>482</v>
      </c>
      <c r="D13" s="64" t="s">
        <v>483</v>
      </c>
      <c r="E13" s="64" t="s">
        <v>484</v>
      </c>
      <c r="F13" s="64" t="s">
        <v>485</v>
      </c>
      <c r="G13" s="64" t="s">
        <v>486</v>
      </c>
      <c r="H13" s="64" t="s">
        <v>487</v>
      </c>
      <c r="I13" s="64" t="s">
        <v>488</v>
      </c>
      <c r="J13" s="64" t="s">
        <v>489</v>
      </c>
      <c r="K13" s="64" t="s">
        <v>490</v>
      </c>
      <c r="L13" s="65" t="s">
        <v>491</v>
      </c>
    </row>
    <row r="14" spans="2:17" x14ac:dyDescent="0.25">
      <c r="B14" s="59" t="s">
        <v>492</v>
      </c>
      <c r="C14" s="64" t="s">
        <v>493</v>
      </c>
      <c r="D14" s="64" t="s">
        <v>494</v>
      </c>
      <c r="E14" s="64" t="s">
        <v>495</v>
      </c>
      <c r="F14" s="64" t="s">
        <v>496</v>
      </c>
      <c r="G14" s="64" t="s">
        <v>497</v>
      </c>
      <c r="H14" s="64" t="s">
        <v>498</v>
      </c>
      <c r="I14" s="64" t="s">
        <v>499</v>
      </c>
      <c r="J14" s="64" t="s">
        <v>500</v>
      </c>
      <c r="K14" s="64" t="s">
        <v>501</v>
      </c>
      <c r="L14" s="65" t="s">
        <v>502</v>
      </c>
    </row>
    <row r="15" spans="2:17" x14ac:dyDescent="0.25">
      <c r="B15" s="288" t="s">
        <v>503</v>
      </c>
      <c r="C15" s="67" t="s">
        <v>504</v>
      </c>
      <c r="D15" s="67" t="s">
        <v>505</v>
      </c>
      <c r="E15" s="67" t="s">
        <v>506</v>
      </c>
      <c r="F15" s="67" t="s">
        <v>507</v>
      </c>
      <c r="G15" s="67" t="s">
        <v>508</v>
      </c>
      <c r="H15" s="67" t="s">
        <v>509</v>
      </c>
      <c r="I15" s="67" t="s">
        <v>510</v>
      </c>
      <c r="J15" s="67" t="s">
        <v>511</v>
      </c>
      <c r="K15" s="67" t="s">
        <v>512</v>
      </c>
      <c r="L15" s="289" t="s">
        <v>513</v>
      </c>
    </row>
    <row r="16" spans="2:17" x14ac:dyDescent="0.25">
      <c r="B16" s="69"/>
      <c r="C16" s="69"/>
      <c r="D16" s="69"/>
      <c r="E16" s="69"/>
      <c r="F16" s="69"/>
      <c r="G16" s="69"/>
      <c r="H16" s="69"/>
      <c r="I16" s="69"/>
      <c r="J16" s="69"/>
      <c r="K16" s="69"/>
      <c r="L16" s="69"/>
    </row>
    <row r="17" spans="2:12" x14ac:dyDescent="0.25">
      <c r="B17" s="58" t="s">
        <v>514</v>
      </c>
      <c r="C17" s="62" t="s">
        <v>515</v>
      </c>
      <c r="D17" s="62" t="s">
        <v>516</v>
      </c>
      <c r="E17" s="62" t="s">
        <v>470</v>
      </c>
      <c r="F17" s="62" t="s">
        <v>517</v>
      </c>
      <c r="G17" s="62" t="s">
        <v>518</v>
      </c>
      <c r="H17" s="62" t="s">
        <v>519</v>
      </c>
      <c r="I17" s="62" t="s">
        <v>520</v>
      </c>
      <c r="J17" s="62" t="s">
        <v>521</v>
      </c>
      <c r="K17" s="62" t="s">
        <v>522</v>
      </c>
      <c r="L17" s="63" t="s">
        <v>523</v>
      </c>
    </row>
    <row r="18" spans="2:12" x14ac:dyDescent="0.25">
      <c r="B18" s="59" t="s">
        <v>524</v>
      </c>
      <c r="C18" s="64" t="s">
        <v>525</v>
      </c>
      <c r="D18" s="64" t="s">
        <v>526</v>
      </c>
      <c r="E18" s="64" t="s">
        <v>527</v>
      </c>
      <c r="F18" s="64" t="s">
        <v>528</v>
      </c>
      <c r="G18" s="64" t="s">
        <v>529</v>
      </c>
      <c r="H18" s="64" t="s">
        <v>530</v>
      </c>
      <c r="I18" s="64" t="s">
        <v>531</v>
      </c>
      <c r="J18" s="64" t="s">
        <v>532</v>
      </c>
      <c r="K18" s="64" t="s">
        <v>533</v>
      </c>
      <c r="L18" s="65" t="s">
        <v>534</v>
      </c>
    </row>
    <row r="19" spans="2:12" x14ac:dyDescent="0.25">
      <c r="B19" s="59" t="s">
        <v>535</v>
      </c>
      <c r="C19" s="64" t="s">
        <v>536</v>
      </c>
      <c r="D19" s="64" t="s">
        <v>537</v>
      </c>
      <c r="E19" s="64" t="s">
        <v>538</v>
      </c>
      <c r="F19" s="64" t="s">
        <v>539</v>
      </c>
      <c r="G19" s="64" t="s">
        <v>540</v>
      </c>
      <c r="H19" s="64" t="s">
        <v>541</v>
      </c>
      <c r="I19" s="64" t="s">
        <v>542</v>
      </c>
      <c r="J19" s="64" t="s">
        <v>543</v>
      </c>
      <c r="K19" s="64" t="s">
        <v>544</v>
      </c>
      <c r="L19" s="65" t="s">
        <v>545</v>
      </c>
    </row>
    <row r="20" spans="2:12" x14ac:dyDescent="0.25">
      <c r="B20" s="59" t="s">
        <v>546</v>
      </c>
      <c r="C20" s="64" t="s">
        <v>547</v>
      </c>
      <c r="D20" s="64" t="s">
        <v>548</v>
      </c>
      <c r="E20" s="64" t="s">
        <v>549</v>
      </c>
      <c r="F20" s="64" t="s">
        <v>550</v>
      </c>
      <c r="G20" s="64" t="s">
        <v>551</v>
      </c>
      <c r="H20" s="64" t="s">
        <v>552</v>
      </c>
      <c r="I20" s="64" t="s">
        <v>553</v>
      </c>
      <c r="J20" s="64" t="s">
        <v>554</v>
      </c>
      <c r="K20" s="64" t="s">
        <v>555</v>
      </c>
      <c r="L20" s="65" t="s">
        <v>556</v>
      </c>
    </row>
    <row r="21" spans="2:12" x14ac:dyDescent="0.25">
      <c r="B21" s="288" t="s">
        <v>94</v>
      </c>
      <c r="C21" s="67" t="s">
        <v>557</v>
      </c>
      <c r="D21" s="67" t="s">
        <v>558</v>
      </c>
      <c r="E21" s="67" t="s">
        <v>559</v>
      </c>
      <c r="F21" s="67" t="s">
        <v>560</v>
      </c>
      <c r="G21" s="67" t="s">
        <v>561</v>
      </c>
      <c r="H21" s="67" t="s">
        <v>562</v>
      </c>
      <c r="I21" s="67" t="s">
        <v>563</v>
      </c>
      <c r="J21" s="67" t="s">
        <v>564</v>
      </c>
      <c r="K21" s="67" t="s">
        <v>565</v>
      </c>
      <c r="L21" s="289" t="s">
        <v>566</v>
      </c>
    </row>
    <row r="22" spans="2:12" x14ac:dyDescent="0.25">
      <c r="B22" s="58" t="s">
        <v>411</v>
      </c>
      <c r="C22" s="62"/>
      <c r="D22" s="62"/>
      <c r="E22" s="62"/>
      <c r="F22" s="62"/>
      <c r="G22" s="62"/>
      <c r="H22" s="62"/>
      <c r="I22" s="62"/>
      <c r="J22" s="62"/>
      <c r="K22" s="62"/>
      <c r="L22" s="63"/>
    </row>
    <row r="23" spans="2:12" x14ac:dyDescent="0.25">
      <c r="B23" s="59" t="s">
        <v>462</v>
      </c>
      <c r="C23" s="64" t="s">
        <v>420</v>
      </c>
      <c r="D23" s="64"/>
      <c r="E23" s="64"/>
      <c r="F23" s="64"/>
      <c r="G23" s="64" t="s">
        <v>567</v>
      </c>
      <c r="H23" s="64"/>
      <c r="I23" s="64" t="s">
        <v>568</v>
      </c>
      <c r="J23" s="64"/>
      <c r="K23" s="64" t="s">
        <v>569</v>
      </c>
      <c r="L23" s="65"/>
    </row>
    <row r="24" spans="2:12" x14ac:dyDescent="0.25">
      <c r="B24" s="59" t="s">
        <v>481</v>
      </c>
      <c r="C24" s="64" t="s">
        <v>482</v>
      </c>
      <c r="D24" s="64"/>
      <c r="E24" s="64"/>
      <c r="F24" s="64"/>
      <c r="G24" s="64" t="s">
        <v>570</v>
      </c>
      <c r="H24" s="64"/>
      <c r="I24" s="64" t="s">
        <v>571</v>
      </c>
      <c r="J24" s="64"/>
      <c r="K24" s="64" t="s">
        <v>572</v>
      </c>
      <c r="L24" s="65"/>
    </row>
    <row r="25" spans="2:12" x14ac:dyDescent="0.25">
      <c r="B25" s="288" t="s">
        <v>492</v>
      </c>
      <c r="C25" s="67" t="s">
        <v>493</v>
      </c>
      <c r="D25" s="67"/>
      <c r="E25" s="67"/>
      <c r="F25" s="67"/>
      <c r="G25" s="67" t="s">
        <v>573</v>
      </c>
      <c r="H25" s="67"/>
      <c r="I25" s="67" t="s">
        <v>574</v>
      </c>
      <c r="J25" s="67"/>
      <c r="K25" s="67" t="s">
        <v>575</v>
      </c>
      <c r="L25" s="289"/>
    </row>
    <row r="26" spans="2:12" x14ac:dyDescent="0.25">
      <c r="B26" t="s">
        <v>576</v>
      </c>
      <c r="K26" t="s">
        <v>577</v>
      </c>
    </row>
    <row r="29" spans="2:12" x14ac:dyDescent="0.25">
      <c r="B29" s="1">
        <v>0.67361111111111116</v>
      </c>
      <c r="C29" t="s">
        <v>391</v>
      </c>
      <c r="D29" t="s">
        <v>0</v>
      </c>
      <c r="I29" t="s">
        <v>1</v>
      </c>
      <c r="K29" t="s">
        <v>578</v>
      </c>
    </row>
    <row r="30" spans="2:12" x14ac:dyDescent="0.25">
      <c r="C30" s="287"/>
      <c r="F30" s="12" t="s">
        <v>833</v>
      </c>
    </row>
    <row r="31" spans="2:12" x14ac:dyDescent="0.25">
      <c r="E31" s="161" t="s">
        <v>413</v>
      </c>
      <c r="F31" s="161" t="s">
        <v>413</v>
      </c>
      <c r="G31" s="161" t="s">
        <v>413</v>
      </c>
      <c r="H31" s="161" t="s">
        <v>414</v>
      </c>
      <c r="I31" s="161" t="s">
        <v>414</v>
      </c>
      <c r="J31" s="161" t="s">
        <v>414</v>
      </c>
      <c r="K31" s="161" t="s">
        <v>414</v>
      </c>
      <c r="L31" s="161" t="s">
        <v>414</v>
      </c>
    </row>
    <row r="32" spans="2:12" x14ac:dyDescent="0.25">
      <c r="C32" s="161" t="s">
        <v>415</v>
      </c>
      <c r="D32" s="161" t="s">
        <v>3</v>
      </c>
      <c r="E32" s="161" t="s">
        <v>416</v>
      </c>
      <c r="F32" s="161" t="s">
        <v>417</v>
      </c>
      <c r="G32" s="161" t="s">
        <v>418</v>
      </c>
      <c r="H32" s="161" t="s">
        <v>419</v>
      </c>
      <c r="I32" s="161" t="s">
        <v>420</v>
      </c>
      <c r="J32" s="161" t="s">
        <v>421</v>
      </c>
      <c r="K32" s="161" t="s">
        <v>422</v>
      </c>
      <c r="L32" s="161" t="s">
        <v>423</v>
      </c>
    </row>
    <row r="33" spans="2:12" x14ac:dyDescent="0.25">
      <c r="B33" s="58" t="s">
        <v>127</v>
      </c>
      <c r="C33" s="62" t="s">
        <v>579</v>
      </c>
      <c r="D33" s="62" t="s">
        <v>469</v>
      </c>
      <c r="E33" s="62" t="s">
        <v>427</v>
      </c>
      <c r="F33" s="62" t="s">
        <v>580</v>
      </c>
      <c r="G33" s="62" t="s">
        <v>428</v>
      </c>
      <c r="H33" s="62" t="s">
        <v>533</v>
      </c>
      <c r="I33" s="62" t="s">
        <v>581</v>
      </c>
      <c r="J33" s="62" t="s">
        <v>461</v>
      </c>
      <c r="K33" s="62" t="s">
        <v>582</v>
      </c>
      <c r="L33" s="63" t="s">
        <v>583</v>
      </c>
    </row>
    <row r="34" spans="2:12" x14ac:dyDescent="0.25">
      <c r="B34" s="59" t="s">
        <v>140</v>
      </c>
      <c r="C34" s="64" t="s">
        <v>579</v>
      </c>
      <c r="D34" s="64" t="s">
        <v>545</v>
      </c>
      <c r="E34" s="64" t="s">
        <v>584</v>
      </c>
      <c r="F34" s="64" t="s">
        <v>585</v>
      </c>
      <c r="G34" s="64" t="s">
        <v>586</v>
      </c>
      <c r="H34" s="64" t="s">
        <v>587</v>
      </c>
      <c r="I34" s="64" t="s">
        <v>588</v>
      </c>
      <c r="J34" s="64" t="s">
        <v>589</v>
      </c>
      <c r="K34" s="64" t="s">
        <v>590</v>
      </c>
      <c r="L34" s="65" t="s">
        <v>591</v>
      </c>
    </row>
    <row r="35" spans="2:12" x14ac:dyDescent="0.25">
      <c r="B35" s="59" t="s">
        <v>145</v>
      </c>
      <c r="C35" s="64" t="s">
        <v>592</v>
      </c>
      <c r="D35" s="64" t="s">
        <v>593</v>
      </c>
      <c r="E35" s="64" t="s">
        <v>594</v>
      </c>
      <c r="F35" s="64" t="s">
        <v>595</v>
      </c>
      <c r="G35" s="64" t="s">
        <v>456</v>
      </c>
      <c r="H35" s="64" t="s">
        <v>596</v>
      </c>
      <c r="I35" s="64" t="s">
        <v>597</v>
      </c>
      <c r="J35" s="64" t="s">
        <v>598</v>
      </c>
      <c r="K35" s="64" t="s">
        <v>599</v>
      </c>
      <c r="L35" s="65" t="s">
        <v>600</v>
      </c>
    </row>
    <row r="36" spans="2:12" x14ac:dyDescent="0.25">
      <c r="B36" s="59" t="s">
        <v>453</v>
      </c>
      <c r="C36" s="64" t="s">
        <v>601</v>
      </c>
      <c r="D36" s="64" t="s">
        <v>602</v>
      </c>
      <c r="E36" s="64" t="s">
        <v>603</v>
      </c>
      <c r="F36" s="64" t="s">
        <v>604</v>
      </c>
      <c r="G36" s="64" t="s">
        <v>590</v>
      </c>
      <c r="H36" s="64" t="s">
        <v>605</v>
      </c>
      <c r="I36" s="64" t="s">
        <v>606</v>
      </c>
      <c r="J36" s="64" t="s">
        <v>607</v>
      </c>
      <c r="K36" s="64" t="s">
        <v>608</v>
      </c>
      <c r="L36" s="65" t="s">
        <v>609</v>
      </c>
    </row>
    <row r="37" spans="2:12" x14ac:dyDescent="0.25">
      <c r="B37" s="59" t="s">
        <v>462</v>
      </c>
      <c r="C37" s="64" t="s">
        <v>610</v>
      </c>
      <c r="D37" s="64" t="s">
        <v>611</v>
      </c>
      <c r="E37" s="64" t="s">
        <v>612</v>
      </c>
      <c r="F37" s="64" t="s">
        <v>613</v>
      </c>
      <c r="G37" s="64" t="s">
        <v>567</v>
      </c>
      <c r="H37" s="64" t="s">
        <v>614</v>
      </c>
      <c r="I37" s="64" t="s">
        <v>615</v>
      </c>
      <c r="J37" s="64" t="s">
        <v>616</v>
      </c>
      <c r="K37" s="64" t="s">
        <v>617</v>
      </c>
      <c r="L37" s="65" t="s">
        <v>618</v>
      </c>
    </row>
    <row r="38" spans="2:12" x14ac:dyDescent="0.25">
      <c r="B38" s="59" t="s">
        <v>471</v>
      </c>
      <c r="C38" s="64" t="s">
        <v>619</v>
      </c>
      <c r="D38" s="64" t="s">
        <v>620</v>
      </c>
      <c r="E38" s="64" t="s">
        <v>621</v>
      </c>
      <c r="F38" s="64" t="s">
        <v>622</v>
      </c>
      <c r="G38" s="64" t="s">
        <v>623</v>
      </c>
      <c r="H38" s="64" t="s">
        <v>624</v>
      </c>
      <c r="I38" s="64" t="s">
        <v>625</v>
      </c>
      <c r="J38" s="64" t="s">
        <v>626</v>
      </c>
      <c r="K38" s="64" t="s">
        <v>627</v>
      </c>
      <c r="L38" s="65" t="s">
        <v>628</v>
      </c>
    </row>
    <row r="39" spans="2:12" x14ac:dyDescent="0.25">
      <c r="B39" s="59" t="s">
        <v>481</v>
      </c>
      <c r="C39" s="64" t="s">
        <v>629</v>
      </c>
      <c r="D39" s="64" t="s">
        <v>630</v>
      </c>
      <c r="E39" s="64" t="s">
        <v>631</v>
      </c>
      <c r="F39" s="64" t="s">
        <v>632</v>
      </c>
      <c r="G39" s="64" t="s">
        <v>633</v>
      </c>
      <c r="H39" s="64" t="s">
        <v>634</v>
      </c>
      <c r="I39" s="64" t="s">
        <v>635</v>
      </c>
      <c r="J39" s="64" t="s">
        <v>636</v>
      </c>
      <c r="K39" s="64" t="s">
        <v>637</v>
      </c>
      <c r="L39" s="65" t="s">
        <v>638</v>
      </c>
    </row>
    <row r="40" spans="2:12" x14ac:dyDescent="0.25">
      <c r="B40" s="59" t="s">
        <v>492</v>
      </c>
      <c r="C40" s="64" t="s">
        <v>639</v>
      </c>
      <c r="D40" s="64" t="s">
        <v>640</v>
      </c>
      <c r="E40" s="64" t="s">
        <v>641</v>
      </c>
      <c r="F40" s="64" t="s">
        <v>642</v>
      </c>
      <c r="G40" s="64" t="s">
        <v>643</v>
      </c>
      <c r="H40" s="64" t="s">
        <v>644</v>
      </c>
      <c r="I40" s="64" t="s">
        <v>645</v>
      </c>
      <c r="J40" s="64" t="s">
        <v>646</v>
      </c>
      <c r="K40" s="64" t="s">
        <v>647</v>
      </c>
      <c r="L40" s="65" t="s">
        <v>648</v>
      </c>
    </row>
    <row r="41" spans="2:12" x14ac:dyDescent="0.25">
      <c r="B41" s="288" t="s">
        <v>503</v>
      </c>
      <c r="C41" s="67" t="s">
        <v>424</v>
      </c>
      <c r="D41" s="67" t="s">
        <v>649</v>
      </c>
      <c r="E41" s="67" t="s">
        <v>650</v>
      </c>
      <c r="F41" s="67" t="s">
        <v>651</v>
      </c>
      <c r="G41" s="67" t="s">
        <v>652</v>
      </c>
      <c r="H41" s="67" t="s">
        <v>653</v>
      </c>
      <c r="I41" s="67" t="s">
        <v>654</v>
      </c>
      <c r="J41" s="67" t="s">
        <v>655</v>
      </c>
      <c r="K41" s="67" t="s">
        <v>656</v>
      </c>
      <c r="L41" s="289" t="s">
        <v>657</v>
      </c>
    </row>
    <row r="43" spans="2:12" x14ac:dyDescent="0.25">
      <c r="B43" s="58" t="s">
        <v>514</v>
      </c>
      <c r="C43" s="62" t="s">
        <v>610</v>
      </c>
      <c r="D43" s="62" t="s">
        <v>658</v>
      </c>
      <c r="E43" s="62" t="s">
        <v>659</v>
      </c>
      <c r="F43" s="62" t="s">
        <v>660</v>
      </c>
      <c r="G43" s="62" t="s">
        <v>461</v>
      </c>
      <c r="H43" s="62" t="s">
        <v>661</v>
      </c>
      <c r="I43" s="62" t="s">
        <v>662</v>
      </c>
      <c r="J43" s="62" t="s">
        <v>663</v>
      </c>
      <c r="K43" s="62" t="s">
        <v>664</v>
      </c>
      <c r="L43" s="63" t="s">
        <v>665</v>
      </c>
    </row>
    <row r="44" spans="2:12" x14ac:dyDescent="0.25">
      <c r="B44" s="59" t="s">
        <v>524</v>
      </c>
      <c r="C44" s="64" t="s">
        <v>666</v>
      </c>
      <c r="D44" s="64" t="s">
        <v>667</v>
      </c>
      <c r="E44" s="64" t="s">
        <v>668</v>
      </c>
      <c r="F44" s="64" t="s">
        <v>669</v>
      </c>
      <c r="G44" s="64" t="s">
        <v>670</v>
      </c>
      <c r="H44" s="64" t="s">
        <v>671</v>
      </c>
      <c r="I44" s="64" t="s">
        <v>672</v>
      </c>
      <c r="J44" s="64" t="s">
        <v>673</v>
      </c>
      <c r="K44" s="64" t="s">
        <v>674</v>
      </c>
      <c r="L44" s="65" t="s">
        <v>675</v>
      </c>
    </row>
    <row r="45" spans="2:12" x14ac:dyDescent="0.25">
      <c r="B45" s="59" t="s">
        <v>535</v>
      </c>
      <c r="C45" s="64" t="s">
        <v>676</v>
      </c>
      <c r="D45" s="64" t="s">
        <v>677</v>
      </c>
      <c r="E45" s="64" t="s">
        <v>678</v>
      </c>
      <c r="F45" s="64" t="s">
        <v>679</v>
      </c>
      <c r="G45" s="64" t="s">
        <v>680</v>
      </c>
      <c r="H45" s="64" t="s">
        <v>681</v>
      </c>
      <c r="I45" s="64" t="s">
        <v>682</v>
      </c>
      <c r="J45" s="64" t="s">
        <v>683</v>
      </c>
      <c r="K45" s="64" t="s">
        <v>684</v>
      </c>
      <c r="L45" s="65" t="s">
        <v>685</v>
      </c>
    </row>
    <row r="46" spans="2:12" x14ac:dyDescent="0.25">
      <c r="B46" s="59" t="s">
        <v>546</v>
      </c>
      <c r="C46" s="64" t="s">
        <v>686</v>
      </c>
      <c r="D46" s="64" t="s">
        <v>687</v>
      </c>
      <c r="E46" s="64" t="s">
        <v>688</v>
      </c>
      <c r="F46" s="64" t="s">
        <v>689</v>
      </c>
      <c r="G46" s="64" t="s">
        <v>690</v>
      </c>
      <c r="H46" s="64" t="s">
        <v>691</v>
      </c>
      <c r="I46" s="64" t="s">
        <v>692</v>
      </c>
      <c r="J46" s="64" t="s">
        <v>693</v>
      </c>
      <c r="K46" s="64" t="s">
        <v>694</v>
      </c>
      <c r="L46" s="65" t="s">
        <v>695</v>
      </c>
    </row>
    <row r="47" spans="2:12" x14ac:dyDescent="0.25">
      <c r="B47" s="288" t="s">
        <v>94</v>
      </c>
      <c r="C47" s="67" t="s">
        <v>419</v>
      </c>
      <c r="D47" s="67" t="s">
        <v>696</v>
      </c>
      <c r="E47" s="67" t="s">
        <v>697</v>
      </c>
      <c r="F47" s="67" t="s">
        <v>698</v>
      </c>
      <c r="G47" s="67" t="s">
        <v>699</v>
      </c>
      <c r="H47" s="67" t="s">
        <v>700</v>
      </c>
      <c r="I47" s="67" t="s">
        <v>701</v>
      </c>
      <c r="J47" s="67" t="s">
        <v>702</v>
      </c>
      <c r="K47" s="67" t="s">
        <v>703</v>
      </c>
      <c r="L47" s="289" t="s">
        <v>704</v>
      </c>
    </row>
    <row r="48" spans="2:12" x14ac:dyDescent="0.25">
      <c r="B48" s="58" t="s">
        <v>411</v>
      </c>
      <c r="C48" s="62"/>
      <c r="D48" s="62"/>
      <c r="E48" s="62"/>
      <c r="F48" s="62"/>
      <c r="G48" s="62"/>
      <c r="H48" s="62"/>
      <c r="I48" s="62"/>
      <c r="J48" s="62"/>
      <c r="K48" s="62"/>
      <c r="L48" s="63"/>
    </row>
    <row r="49" spans="2:12" x14ac:dyDescent="0.25">
      <c r="B49" s="59" t="s">
        <v>462</v>
      </c>
      <c r="C49" s="64" t="s">
        <v>610</v>
      </c>
      <c r="D49" s="64"/>
      <c r="E49" s="64"/>
      <c r="F49" s="64"/>
      <c r="G49" s="64" t="s">
        <v>705</v>
      </c>
      <c r="H49" s="64"/>
      <c r="I49" s="64" t="s">
        <v>706</v>
      </c>
      <c r="J49" s="64"/>
      <c r="K49" s="64" t="s">
        <v>707</v>
      </c>
      <c r="L49" s="65"/>
    </row>
    <row r="50" spans="2:12" x14ac:dyDescent="0.25">
      <c r="B50" s="59" t="s">
        <v>481</v>
      </c>
      <c r="C50" s="64" t="s">
        <v>629</v>
      </c>
      <c r="D50" s="64"/>
      <c r="E50" s="64"/>
      <c r="F50" s="64"/>
      <c r="G50" s="64" t="s">
        <v>708</v>
      </c>
      <c r="H50" s="64"/>
      <c r="I50" s="64" t="s">
        <v>709</v>
      </c>
      <c r="J50" s="64"/>
      <c r="K50" s="64" t="s">
        <v>710</v>
      </c>
      <c r="L50" s="65"/>
    </row>
    <row r="51" spans="2:12" x14ac:dyDescent="0.25">
      <c r="B51" s="288" t="s">
        <v>492</v>
      </c>
      <c r="C51" s="67" t="s">
        <v>639</v>
      </c>
      <c r="D51" s="67"/>
      <c r="E51" s="67"/>
      <c r="F51" s="67"/>
      <c r="G51" s="67" t="s">
        <v>711</v>
      </c>
      <c r="H51" s="67"/>
      <c r="I51" s="67" t="s">
        <v>712</v>
      </c>
      <c r="J51" s="67"/>
      <c r="K51" s="67" t="s">
        <v>713</v>
      </c>
      <c r="L51" s="289"/>
    </row>
    <row r="52" spans="2:12" x14ac:dyDescent="0.25">
      <c r="B52" t="s">
        <v>714</v>
      </c>
      <c r="K52" t="s">
        <v>576</v>
      </c>
    </row>
    <row r="54" spans="2:12" x14ac:dyDescent="0.25">
      <c r="B54" s="1">
        <v>0.67361111111111116</v>
      </c>
      <c r="C54" t="s">
        <v>391</v>
      </c>
      <c r="D54" t="s">
        <v>0</v>
      </c>
      <c r="I54" t="s">
        <v>1</v>
      </c>
      <c r="K54" t="s">
        <v>715</v>
      </c>
    </row>
    <row r="55" spans="2:12" x14ac:dyDescent="0.25">
      <c r="C55" s="287"/>
      <c r="F55" s="12" t="s">
        <v>834</v>
      </c>
    </row>
    <row r="56" spans="2:12" x14ac:dyDescent="0.25">
      <c r="B56" s="69"/>
      <c r="C56" s="69"/>
      <c r="D56" s="69"/>
      <c r="E56" s="161" t="s">
        <v>413</v>
      </c>
      <c r="F56" s="161" t="s">
        <v>413</v>
      </c>
      <c r="G56" s="161" t="s">
        <v>413</v>
      </c>
      <c r="H56" s="161" t="s">
        <v>414</v>
      </c>
      <c r="I56" s="161" t="s">
        <v>414</v>
      </c>
      <c r="J56" s="161" t="s">
        <v>414</v>
      </c>
      <c r="K56" s="161" t="s">
        <v>414</v>
      </c>
      <c r="L56" s="161" t="s">
        <v>414</v>
      </c>
    </row>
    <row r="57" spans="2:12" x14ac:dyDescent="0.25">
      <c r="B57" s="69"/>
      <c r="C57" s="161" t="s">
        <v>415</v>
      </c>
      <c r="D57" s="161" t="s">
        <v>3</v>
      </c>
      <c r="E57" s="161" t="s">
        <v>416</v>
      </c>
      <c r="F57" s="161" t="s">
        <v>417</v>
      </c>
      <c r="G57" s="161" t="s">
        <v>418</v>
      </c>
      <c r="H57" s="161" t="s">
        <v>419</v>
      </c>
      <c r="I57" s="161" t="s">
        <v>420</v>
      </c>
      <c r="J57" s="161" t="s">
        <v>421</v>
      </c>
      <c r="K57" s="161" t="s">
        <v>422</v>
      </c>
      <c r="L57" s="161" t="s">
        <v>423</v>
      </c>
    </row>
    <row r="58" spans="2:12" x14ac:dyDescent="0.25">
      <c r="B58" s="58" t="s">
        <v>127</v>
      </c>
      <c r="C58" s="62" t="s">
        <v>716</v>
      </c>
      <c r="D58" s="62" t="s">
        <v>717</v>
      </c>
      <c r="E58" s="62" t="s">
        <v>426</v>
      </c>
      <c r="F58" s="62" t="s">
        <v>718</v>
      </c>
      <c r="G58" s="62" t="s">
        <v>427</v>
      </c>
      <c r="H58" s="62" t="s">
        <v>719</v>
      </c>
      <c r="I58" s="62" t="s">
        <v>720</v>
      </c>
      <c r="J58" s="62" t="s">
        <v>426</v>
      </c>
      <c r="K58" s="62" t="s">
        <v>432</v>
      </c>
      <c r="L58" s="63" t="s">
        <v>432</v>
      </c>
    </row>
    <row r="59" spans="2:12" x14ac:dyDescent="0.25">
      <c r="B59" s="59" t="s">
        <v>140</v>
      </c>
      <c r="C59" s="64" t="s">
        <v>493</v>
      </c>
      <c r="D59" s="64" t="s">
        <v>721</v>
      </c>
      <c r="E59" s="64" t="s">
        <v>722</v>
      </c>
      <c r="F59" s="64" t="s">
        <v>723</v>
      </c>
      <c r="G59" s="64" t="s">
        <v>724</v>
      </c>
      <c r="H59" s="64" t="s">
        <v>725</v>
      </c>
      <c r="I59" s="64" t="s">
        <v>582</v>
      </c>
      <c r="J59" s="64" t="s">
        <v>442</v>
      </c>
      <c r="K59" s="64" t="s">
        <v>718</v>
      </c>
      <c r="L59" s="65" t="s">
        <v>432</v>
      </c>
    </row>
    <row r="60" spans="2:12" x14ac:dyDescent="0.25">
      <c r="B60" s="59" t="s">
        <v>145</v>
      </c>
      <c r="C60" s="64" t="s">
        <v>726</v>
      </c>
      <c r="D60" s="64" t="s">
        <v>727</v>
      </c>
      <c r="E60" s="64" t="s">
        <v>728</v>
      </c>
      <c r="F60" s="64" t="s">
        <v>585</v>
      </c>
      <c r="G60" s="64" t="s">
        <v>729</v>
      </c>
      <c r="H60" s="64" t="s">
        <v>730</v>
      </c>
      <c r="I60" s="64" t="s">
        <v>731</v>
      </c>
      <c r="J60" s="64" t="s">
        <v>724</v>
      </c>
      <c r="K60" s="64" t="s">
        <v>732</v>
      </c>
      <c r="L60" s="65" t="s">
        <v>426</v>
      </c>
    </row>
    <row r="61" spans="2:12" x14ac:dyDescent="0.25">
      <c r="B61" s="59" t="s">
        <v>453</v>
      </c>
      <c r="C61" s="64" t="s">
        <v>733</v>
      </c>
      <c r="D61" s="64" t="s">
        <v>734</v>
      </c>
      <c r="E61" s="64" t="s">
        <v>735</v>
      </c>
      <c r="F61" s="64" t="s">
        <v>595</v>
      </c>
      <c r="G61" s="64" t="s">
        <v>736</v>
      </c>
      <c r="H61" s="64" t="s">
        <v>737</v>
      </c>
      <c r="I61" s="64" t="s">
        <v>738</v>
      </c>
      <c r="J61" s="64" t="s">
        <v>739</v>
      </c>
      <c r="K61" s="64" t="s">
        <v>740</v>
      </c>
      <c r="L61" s="65" t="s">
        <v>718</v>
      </c>
    </row>
    <row r="62" spans="2:12" x14ac:dyDescent="0.25">
      <c r="B62" s="59" t="s">
        <v>462</v>
      </c>
      <c r="C62" s="64" t="s">
        <v>741</v>
      </c>
      <c r="D62" s="64" t="s">
        <v>742</v>
      </c>
      <c r="E62" s="64" t="s">
        <v>743</v>
      </c>
      <c r="F62" s="64" t="s">
        <v>429</v>
      </c>
      <c r="G62" s="64" t="s">
        <v>744</v>
      </c>
      <c r="H62" s="64" t="s">
        <v>745</v>
      </c>
      <c r="I62" s="64" t="s">
        <v>746</v>
      </c>
      <c r="J62" s="64" t="s">
        <v>747</v>
      </c>
      <c r="K62" s="64" t="s">
        <v>748</v>
      </c>
      <c r="L62" s="65" t="s">
        <v>580</v>
      </c>
    </row>
    <row r="63" spans="2:12" x14ac:dyDescent="0.25">
      <c r="B63" s="59" t="s">
        <v>471</v>
      </c>
      <c r="C63" s="64" t="s">
        <v>749</v>
      </c>
      <c r="D63" s="64" t="s">
        <v>750</v>
      </c>
      <c r="E63" s="64" t="s">
        <v>751</v>
      </c>
      <c r="F63" s="64" t="s">
        <v>752</v>
      </c>
      <c r="G63" s="64" t="s">
        <v>753</v>
      </c>
      <c r="H63" s="64" t="s">
        <v>754</v>
      </c>
      <c r="I63" s="64" t="s">
        <v>755</v>
      </c>
      <c r="J63" s="64" t="s">
        <v>756</v>
      </c>
      <c r="K63" s="64" t="s">
        <v>757</v>
      </c>
      <c r="L63" s="65" t="s">
        <v>758</v>
      </c>
    </row>
    <row r="64" spans="2:12" x14ac:dyDescent="0.25">
      <c r="B64" s="59" t="s">
        <v>481</v>
      </c>
      <c r="C64" s="64" t="s">
        <v>759</v>
      </c>
      <c r="D64" s="64" t="s">
        <v>760</v>
      </c>
      <c r="E64" s="64" t="s">
        <v>761</v>
      </c>
      <c r="F64" s="64" t="s">
        <v>762</v>
      </c>
      <c r="G64" s="64" t="s">
        <v>763</v>
      </c>
      <c r="H64" s="64" t="s">
        <v>764</v>
      </c>
      <c r="I64" s="64" t="s">
        <v>765</v>
      </c>
      <c r="J64" s="64" t="s">
        <v>457</v>
      </c>
      <c r="K64" s="64" t="s">
        <v>729</v>
      </c>
      <c r="L64" s="65" t="s">
        <v>748</v>
      </c>
    </row>
    <row r="65" spans="2:12" x14ac:dyDescent="0.25">
      <c r="B65" s="59" t="s">
        <v>492</v>
      </c>
      <c r="C65" s="64" t="s">
        <v>766</v>
      </c>
      <c r="D65" s="64" t="s">
        <v>767</v>
      </c>
      <c r="E65" s="64" t="s">
        <v>768</v>
      </c>
      <c r="F65" s="64" t="s">
        <v>769</v>
      </c>
      <c r="G65" s="64" t="s">
        <v>770</v>
      </c>
      <c r="H65" s="64" t="s">
        <v>771</v>
      </c>
      <c r="I65" s="64" t="s">
        <v>772</v>
      </c>
      <c r="J65" s="64" t="s">
        <v>773</v>
      </c>
      <c r="K65" s="64" t="s">
        <v>774</v>
      </c>
      <c r="L65" s="65" t="s">
        <v>585</v>
      </c>
    </row>
    <row r="66" spans="2:12" x14ac:dyDescent="0.25">
      <c r="B66" s="288" t="s">
        <v>503</v>
      </c>
      <c r="C66" s="67" t="s">
        <v>766</v>
      </c>
      <c r="D66" s="67" t="s">
        <v>775</v>
      </c>
      <c r="E66" s="67" t="s">
        <v>776</v>
      </c>
      <c r="F66" s="67" t="s">
        <v>777</v>
      </c>
      <c r="G66" s="67" t="s">
        <v>778</v>
      </c>
      <c r="H66" s="67" t="s">
        <v>779</v>
      </c>
      <c r="I66" s="67" t="s">
        <v>780</v>
      </c>
      <c r="J66" s="67" t="s">
        <v>781</v>
      </c>
      <c r="K66" s="67" t="s">
        <v>782</v>
      </c>
      <c r="L66" s="289" t="s">
        <v>659</v>
      </c>
    </row>
    <row r="67" spans="2:12" x14ac:dyDescent="0.25"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</row>
    <row r="68" spans="2:12" x14ac:dyDescent="0.25">
      <c r="B68" s="58" t="s">
        <v>514</v>
      </c>
      <c r="C68" s="62" t="s">
        <v>783</v>
      </c>
      <c r="D68" s="62" t="s">
        <v>784</v>
      </c>
      <c r="E68" s="62" t="s">
        <v>747</v>
      </c>
      <c r="F68" s="62" t="s">
        <v>785</v>
      </c>
      <c r="G68" s="62" t="s">
        <v>522</v>
      </c>
      <c r="H68" s="62" t="s">
        <v>786</v>
      </c>
      <c r="I68" s="62" t="s">
        <v>787</v>
      </c>
      <c r="J68" s="62" t="s">
        <v>788</v>
      </c>
      <c r="K68" s="62" t="s">
        <v>758</v>
      </c>
      <c r="L68" s="63" t="s">
        <v>718</v>
      </c>
    </row>
    <row r="69" spans="2:12" x14ac:dyDescent="0.25">
      <c r="B69" s="59" t="s">
        <v>524</v>
      </c>
      <c r="C69" s="64" t="s">
        <v>789</v>
      </c>
      <c r="D69" s="64" t="s">
        <v>790</v>
      </c>
      <c r="E69" s="64" t="s">
        <v>791</v>
      </c>
      <c r="F69" s="64" t="s">
        <v>792</v>
      </c>
      <c r="G69" s="64" t="s">
        <v>793</v>
      </c>
      <c r="H69" s="64" t="s">
        <v>794</v>
      </c>
      <c r="I69" s="64" t="s">
        <v>439</v>
      </c>
      <c r="J69" s="64" t="s">
        <v>795</v>
      </c>
      <c r="K69" s="64" t="s">
        <v>796</v>
      </c>
      <c r="L69" s="65" t="s">
        <v>723</v>
      </c>
    </row>
    <row r="70" spans="2:12" x14ac:dyDescent="0.25">
      <c r="B70" s="59" t="s">
        <v>535</v>
      </c>
      <c r="C70" s="64" t="s">
        <v>797</v>
      </c>
      <c r="D70" s="64" t="s">
        <v>798</v>
      </c>
      <c r="E70" s="64" t="s">
        <v>799</v>
      </c>
      <c r="F70" s="64" t="s">
        <v>800</v>
      </c>
      <c r="G70" s="64" t="s">
        <v>801</v>
      </c>
      <c r="H70" s="64" t="s">
        <v>802</v>
      </c>
      <c r="I70" s="64" t="s">
        <v>803</v>
      </c>
      <c r="J70" s="64" t="s">
        <v>804</v>
      </c>
      <c r="K70" s="64" t="s">
        <v>805</v>
      </c>
      <c r="L70" s="65" t="s">
        <v>806</v>
      </c>
    </row>
    <row r="71" spans="2:12" x14ac:dyDescent="0.25">
      <c r="B71" s="59" t="s">
        <v>546</v>
      </c>
      <c r="C71" s="64" t="s">
        <v>807</v>
      </c>
      <c r="D71" s="64" t="s">
        <v>808</v>
      </c>
      <c r="E71" s="64" t="s">
        <v>444</v>
      </c>
      <c r="F71" s="64" t="s">
        <v>809</v>
      </c>
      <c r="G71" s="64" t="s">
        <v>810</v>
      </c>
      <c r="H71" s="64" t="s">
        <v>811</v>
      </c>
      <c r="I71" s="64" t="s">
        <v>812</v>
      </c>
      <c r="J71" s="64" t="s">
        <v>813</v>
      </c>
      <c r="K71" s="64" t="s">
        <v>446</v>
      </c>
      <c r="L71" s="65" t="s">
        <v>728</v>
      </c>
    </row>
    <row r="72" spans="2:12" x14ac:dyDescent="0.25">
      <c r="B72" s="288" t="s">
        <v>94</v>
      </c>
      <c r="C72" s="67" t="s">
        <v>789</v>
      </c>
      <c r="D72" s="67" t="s">
        <v>814</v>
      </c>
      <c r="E72" s="67" t="s">
        <v>815</v>
      </c>
      <c r="F72" s="67" t="s">
        <v>816</v>
      </c>
      <c r="G72" s="67" t="s">
        <v>817</v>
      </c>
      <c r="H72" s="67" t="s">
        <v>818</v>
      </c>
      <c r="I72" s="67" t="s">
        <v>819</v>
      </c>
      <c r="J72" s="67" t="s">
        <v>820</v>
      </c>
      <c r="K72" s="67" t="s">
        <v>821</v>
      </c>
      <c r="L72" s="289" t="s">
        <v>822</v>
      </c>
    </row>
    <row r="73" spans="2:12" x14ac:dyDescent="0.25">
      <c r="B73" s="58" t="s">
        <v>411</v>
      </c>
      <c r="C73" s="62"/>
      <c r="D73" s="62"/>
      <c r="E73" s="62"/>
      <c r="F73" s="62"/>
      <c r="G73" s="62"/>
      <c r="H73" s="62"/>
      <c r="I73" s="62"/>
      <c r="J73" s="62"/>
      <c r="K73" s="62"/>
      <c r="L73" s="63"/>
    </row>
    <row r="74" spans="2:12" x14ac:dyDescent="0.25">
      <c r="B74" s="59" t="s">
        <v>462</v>
      </c>
      <c r="C74" s="64" t="s">
        <v>741</v>
      </c>
      <c r="D74" s="3"/>
      <c r="E74" s="3"/>
      <c r="F74" s="3"/>
      <c r="G74" s="64" t="s">
        <v>823</v>
      </c>
      <c r="H74" s="64"/>
      <c r="I74" s="64" t="s">
        <v>824</v>
      </c>
      <c r="J74" s="64"/>
      <c r="K74" s="64" t="s">
        <v>825</v>
      </c>
      <c r="L74" s="65"/>
    </row>
    <row r="75" spans="2:12" x14ac:dyDescent="0.25">
      <c r="B75" s="59" t="s">
        <v>481</v>
      </c>
      <c r="C75" s="64" t="s">
        <v>759</v>
      </c>
      <c r="D75" s="3"/>
      <c r="E75" s="3"/>
      <c r="F75" s="3"/>
      <c r="G75" s="64" t="s">
        <v>826</v>
      </c>
      <c r="H75" s="64"/>
      <c r="I75" s="64" t="s">
        <v>827</v>
      </c>
      <c r="J75" s="64"/>
      <c r="K75" s="64" t="s">
        <v>828</v>
      </c>
      <c r="L75" s="65"/>
    </row>
    <row r="76" spans="2:12" x14ac:dyDescent="0.25">
      <c r="B76" s="288" t="s">
        <v>492</v>
      </c>
      <c r="C76" s="67" t="s">
        <v>766</v>
      </c>
      <c r="D76" s="18"/>
      <c r="E76" s="18"/>
      <c r="F76" s="18"/>
      <c r="G76" s="67" t="s">
        <v>829</v>
      </c>
      <c r="H76" s="67"/>
      <c r="I76" s="67" t="s">
        <v>830</v>
      </c>
      <c r="J76" s="67"/>
      <c r="K76" s="67" t="s">
        <v>831</v>
      </c>
      <c r="L76" s="289"/>
    </row>
    <row r="77" spans="2:12" x14ac:dyDescent="0.25">
      <c r="B77" t="s">
        <v>577</v>
      </c>
      <c r="K77" t="s">
        <v>576</v>
      </c>
    </row>
    <row r="80" spans="2:12" x14ac:dyDescent="0.25">
      <c r="B80" s="1"/>
    </row>
    <row r="81" spans="3:3" x14ac:dyDescent="0.25">
      <c r="C81" s="287"/>
    </row>
  </sheetData>
  <pageMargins left="0.75" right="0.75" top="1" bottom="1" header="0.5" footer="0.5"/>
  <pageSetup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Foglio2"/>
  <dimension ref="B2:B21"/>
  <sheetViews>
    <sheetView showGridLines="0" workbookViewId="0">
      <selection activeCell="B2" sqref="B2"/>
    </sheetView>
  </sheetViews>
  <sheetFormatPr defaultRowHeight="12.5" x14ac:dyDescent="0.25"/>
  <cols>
    <col min="1" max="1" width="4.36328125" customWidth="1"/>
    <col min="2" max="2" width="148.6328125" bestFit="1" customWidth="1"/>
  </cols>
  <sheetData>
    <row r="2" spans="2:2" ht="13" x14ac:dyDescent="0.3">
      <c r="B2" s="159" t="s">
        <v>397</v>
      </c>
    </row>
    <row r="3" spans="2:2" x14ac:dyDescent="0.25">
      <c r="B3" s="231" t="s">
        <v>360</v>
      </c>
    </row>
    <row r="4" spans="2:2" x14ac:dyDescent="0.25">
      <c r="B4" s="232" t="s">
        <v>312</v>
      </c>
    </row>
    <row r="5" spans="2:2" x14ac:dyDescent="0.25">
      <c r="B5" s="233" t="s">
        <v>313</v>
      </c>
    </row>
    <row r="6" spans="2:2" x14ac:dyDescent="0.25">
      <c r="B6" s="234" t="s">
        <v>354</v>
      </c>
    </row>
    <row r="7" spans="2:2" x14ac:dyDescent="0.25">
      <c r="B7" s="235" t="s">
        <v>398</v>
      </c>
    </row>
    <row r="8" spans="2:2" x14ac:dyDescent="0.25">
      <c r="B8" s="235" t="s">
        <v>399</v>
      </c>
    </row>
    <row r="9" spans="2:2" x14ac:dyDescent="0.25">
      <c r="B9" s="236" t="s">
        <v>396</v>
      </c>
    </row>
    <row r="10" spans="2:2" x14ac:dyDescent="0.25">
      <c r="B10" s="237" t="s">
        <v>314</v>
      </c>
    </row>
    <row r="11" spans="2:2" x14ac:dyDescent="0.25">
      <c r="B11" s="238" t="s">
        <v>325</v>
      </c>
    </row>
    <row r="12" spans="2:2" x14ac:dyDescent="0.25">
      <c r="B12" s="238" t="s">
        <v>315</v>
      </c>
    </row>
    <row r="13" spans="2:2" x14ac:dyDescent="0.25">
      <c r="B13" s="238" t="s">
        <v>304</v>
      </c>
    </row>
    <row r="14" spans="2:2" x14ac:dyDescent="0.25">
      <c r="B14" s="239" t="s">
        <v>305</v>
      </c>
    </row>
    <row r="17" spans="2:2" x14ac:dyDescent="0.25">
      <c r="B17" s="12"/>
    </row>
    <row r="18" spans="2:2" x14ac:dyDescent="0.25">
      <c r="B18" s="12"/>
    </row>
    <row r="19" spans="2:2" x14ac:dyDescent="0.25">
      <c r="B19" s="12"/>
    </row>
    <row r="20" spans="2:2" x14ac:dyDescent="0.25">
      <c r="B20" s="12"/>
    </row>
    <row r="21" spans="2:2" x14ac:dyDescent="0.25">
      <c r="B21" s="12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Foglio3">
    <tabColor indexed="34"/>
  </sheetPr>
  <dimension ref="A2:M71"/>
  <sheetViews>
    <sheetView zoomScaleNormal="100" workbookViewId="0">
      <selection activeCell="AC34" sqref="AC34"/>
    </sheetView>
  </sheetViews>
  <sheetFormatPr defaultRowHeight="12.5" x14ac:dyDescent="0.25"/>
  <cols>
    <col min="1" max="1" width="3.90625" customWidth="1"/>
  </cols>
  <sheetData>
    <row r="2" spans="2:13" x14ac:dyDescent="0.25">
      <c r="B2" s="85" t="s">
        <v>173</v>
      </c>
      <c r="C2" s="85" t="s">
        <v>174</v>
      </c>
      <c r="D2" s="85" t="s">
        <v>175</v>
      </c>
      <c r="E2" s="85"/>
      <c r="F2" s="85"/>
      <c r="G2" s="85"/>
      <c r="H2" s="85"/>
      <c r="I2" s="85"/>
      <c r="J2" s="85"/>
      <c r="K2" s="85"/>
      <c r="L2" s="85"/>
      <c r="M2" s="85"/>
    </row>
    <row r="3" spans="2:13" x14ac:dyDescent="0.25">
      <c r="B3" s="85" t="s">
        <v>176</v>
      </c>
      <c r="C3" s="85" t="s">
        <v>177</v>
      </c>
      <c r="D3" s="85">
        <v>49</v>
      </c>
      <c r="E3" s="85">
        <v>0</v>
      </c>
      <c r="F3" s="85">
        <v>69</v>
      </c>
      <c r="G3" s="85">
        <v>92016</v>
      </c>
      <c r="H3" s="85">
        <v>12</v>
      </c>
      <c r="I3" s="85" t="s">
        <v>178</v>
      </c>
      <c r="J3" s="85" t="s">
        <v>179</v>
      </c>
      <c r="K3" s="85" t="s">
        <v>180</v>
      </c>
      <c r="L3" s="85" t="s">
        <v>181</v>
      </c>
      <c r="M3" s="85"/>
    </row>
    <row r="4" spans="2:13" x14ac:dyDescent="0.25">
      <c r="B4" s="85" t="s">
        <v>182</v>
      </c>
      <c r="C4" s="85" t="s">
        <v>177</v>
      </c>
      <c r="D4" s="85">
        <v>49</v>
      </c>
      <c r="E4" s="85">
        <v>0</v>
      </c>
      <c r="F4" s="85">
        <v>69</v>
      </c>
      <c r="G4" s="85">
        <v>92016</v>
      </c>
      <c r="H4" s="85">
        <v>16</v>
      </c>
      <c r="I4" s="85" t="s">
        <v>178</v>
      </c>
      <c r="J4" s="85" t="s">
        <v>183</v>
      </c>
      <c r="K4" s="85"/>
      <c r="L4" s="85"/>
      <c r="M4" s="85"/>
    </row>
    <row r="5" spans="2:13" x14ac:dyDescent="0.25">
      <c r="B5" s="85" t="s">
        <v>184</v>
      </c>
      <c r="C5" s="85" t="s">
        <v>185</v>
      </c>
      <c r="D5" s="85" t="s">
        <v>186</v>
      </c>
      <c r="E5" s="85" t="s">
        <v>187</v>
      </c>
      <c r="F5" s="85" t="s">
        <v>188</v>
      </c>
      <c r="G5" s="85" t="s">
        <v>189</v>
      </c>
      <c r="H5" s="85">
        <v>60322</v>
      </c>
      <c r="I5" s="85" t="s">
        <v>190</v>
      </c>
      <c r="J5" s="85" t="s">
        <v>191</v>
      </c>
      <c r="K5" s="85" t="s">
        <v>192</v>
      </c>
      <c r="L5" s="85"/>
      <c r="M5" s="85"/>
    </row>
    <row r="6" spans="2:13" x14ac:dyDescent="0.25">
      <c r="B6" s="85" t="s">
        <v>193</v>
      </c>
      <c r="C6" s="85" t="s">
        <v>192</v>
      </c>
      <c r="D6" s="85" t="s">
        <v>30</v>
      </c>
      <c r="E6" s="85" t="s">
        <v>338</v>
      </c>
      <c r="F6" s="85" t="s">
        <v>8</v>
      </c>
      <c r="G6" s="85" t="s">
        <v>339</v>
      </c>
      <c r="H6" s="85" t="s">
        <v>340</v>
      </c>
      <c r="I6" s="85" t="s">
        <v>194</v>
      </c>
      <c r="J6" s="85" t="s">
        <v>341</v>
      </c>
      <c r="K6" s="85" t="s">
        <v>195</v>
      </c>
      <c r="L6" s="85"/>
      <c r="M6" s="85"/>
    </row>
    <row r="7" spans="2:13" x14ac:dyDescent="0.25">
      <c r="B7" s="85" t="s">
        <v>342</v>
      </c>
      <c r="C7" s="85" t="s">
        <v>343</v>
      </c>
      <c r="D7" s="85" t="s">
        <v>344</v>
      </c>
      <c r="E7" s="85" t="s">
        <v>345</v>
      </c>
      <c r="F7" s="85" t="s">
        <v>200</v>
      </c>
      <c r="G7" s="85" t="s">
        <v>346</v>
      </c>
      <c r="H7" s="85" t="s">
        <v>347</v>
      </c>
      <c r="I7" s="85" t="s">
        <v>348</v>
      </c>
      <c r="J7" s="85" t="s">
        <v>349</v>
      </c>
      <c r="K7" s="85" t="s">
        <v>196</v>
      </c>
      <c r="L7" s="85" t="s">
        <v>347</v>
      </c>
      <c r="M7" s="85" t="s">
        <v>2</v>
      </c>
    </row>
    <row r="8" spans="2:13" ht="13" x14ac:dyDescent="0.3">
      <c r="B8" s="99">
        <v>0.7090277777777777</v>
      </c>
      <c r="C8" s="100" t="s">
        <v>350</v>
      </c>
      <c r="D8" s="100">
        <v>2019</v>
      </c>
      <c r="E8" s="85"/>
      <c r="F8" s="85"/>
      <c r="G8" s="85"/>
      <c r="H8" s="85"/>
      <c r="I8" s="85"/>
      <c r="J8" s="85"/>
      <c r="K8" s="85"/>
      <c r="L8" s="85"/>
      <c r="M8" s="85"/>
    </row>
    <row r="9" spans="2:13" x14ac:dyDescent="0.25">
      <c r="B9" s="69"/>
      <c r="C9" s="295" t="s">
        <v>2</v>
      </c>
      <c r="D9" s="295"/>
      <c r="E9" s="295" t="s">
        <v>196</v>
      </c>
      <c r="F9" s="295"/>
      <c r="G9" s="295" t="s">
        <v>197</v>
      </c>
      <c r="H9" s="295"/>
      <c r="I9" s="295" t="s">
        <v>198</v>
      </c>
      <c r="J9" s="295"/>
      <c r="K9" s="295" t="s">
        <v>199</v>
      </c>
      <c r="L9" s="295"/>
      <c r="M9" s="69"/>
    </row>
    <row r="10" spans="2:13" x14ac:dyDescent="0.25">
      <c r="B10" s="69"/>
      <c r="C10" s="69"/>
      <c r="D10" s="69"/>
      <c r="E10" s="69"/>
      <c r="F10" s="69"/>
      <c r="G10" s="69"/>
      <c r="H10" s="69"/>
      <c r="I10" s="69"/>
      <c r="J10" s="69"/>
      <c r="K10" s="69"/>
      <c r="L10" s="69"/>
      <c r="M10" s="69"/>
    </row>
    <row r="11" spans="2:13" x14ac:dyDescent="0.25">
      <c r="B11" s="26" t="s">
        <v>200</v>
      </c>
      <c r="C11" s="58">
        <v>-0.52</v>
      </c>
      <c r="D11" s="63">
        <v>-0.42</v>
      </c>
      <c r="E11" s="58">
        <v>1.61</v>
      </c>
      <c r="F11" s="63">
        <v>1.71</v>
      </c>
      <c r="G11" s="58">
        <v>0.69</v>
      </c>
      <c r="H11" s="62">
        <v>0.79</v>
      </c>
      <c r="I11" s="197" t="s">
        <v>6</v>
      </c>
      <c r="J11" s="198" t="s">
        <v>6</v>
      </c>
      <c r="K11" s="62">
        <v>-1</v>
      </c>
      <c r="L11" s="63">
        <v>-0.8</v>
      </c>
      <c r="M11" s="26" t="s">
        <v>200</v>
      </c>
    </row>
    <row r="12" spans="2:13" x14ac:dyDescent="0.25">
      <c r="B12" s="27" t="s">
        <v>201</v>
      </c>
      <c r="C12" s="59">
        <v>-0.52</v>
      </c>
      <c r="D12" s="65">
        <v>-0.42</v>
      </c>
      <c r="E12" s="59">
        <v>1.79</v>
      </c>
      <c r="F12" s="65">
        <v>1.89</v>
      </c>
      <c r="G12" s="59">
        <v>0.69</v>
      </c>
      <c r="H12" s="65">
        <v>0.79</v>
      </c>
      <c r="I12" s="59">
        <v>-0.6</v>
      </c>
      <c r="J12" s="65">
        <v>-0.4</v>
      </c>
      <c r="K12" s="64">
        <v>-0.85</v>
      </c>
      <c r="L12" s="65">
        <v>-0.65</v>
      </c>
      <c r="M12" s="27" t="s">
        <v>201</v>
      </c>
    </row>
    <row r="13" spans="2:13" x14ac:dyDescent="0.25">
      <c r="B13" s="27" t="s">
        <v>202</v>
      </c>
      <c r="C13" s="59">
        <v>-0.52</v>
      </c>
      <c r="D13" s="65">
        <v>-0.42</v>
      </c>
      <c r="E13" s="59">
        <v>1.74</v>
      </c>
      <c r="F13" s="65">
        <v>1.84</v>
      </c>
      <c r="G13" s="59">
        <v>0.69</v>
      </c>
      <c r="H13" s="65">
        <v>0.79</v>
      </c>
      <c r="I13" s="59">
        <v>-0.38</v>
      </c>
      <c r="J13" s="65">
        <v>-0.18</v>
      </c>
      <c r="K13" s="64">
        <v>-0.85</v>
      </c>
      <c r="L13" s="65">
        <v>-0.65</v>
      </c>
      <c r="M13" s="27" t="s">
        <v>202</v>
      </c>
    </row>
    <row r="14" spans="2:13" x14ac:dyDescent="0.25">
      <c r="B14" s="27" t="s">
        <v>203</v>
      </c>
      <c r="C14" s="59">
        <v>-0.52</v>
      </c>
      <c r="D14" s="65">
        <v>-0.42</v>
      </c>
      <c r="E14" s="59">
        <v>1.75</v>
      </c>
      <c r="F14" s="65">
        <v>1.85</v>
      </c>
      <c r="G14" s="59">
        <v>0.7</v>
      </c>
      <c r="H14" s="65">
        <v>0.8</v>
      </c>
      <c r="I14" s="59">
        <v>-0.38</v>
      </c>
      <c r="J14" s="65">
        <v>-0.18</v>
      </c>
      <c r="K14" s="64">
        <v>-0.88</v>
      </c>
      <c r="L14" s="65">
        <v>-0.68</v>
      </c>
      <c r="M14" s="27" t="s">
        <v>203</v>
      </c>
    </row>
    <row r="15" spans="2:13" x14ac:dyDescent="0.25">
      <c r="B15" s="27" t="s">
        <v>204</v>
      </c>
      <c r="C15" s="59">
        <v>-0.52</v>
      </c>
      <c r="D15" s="65">
        <v>-0.42</v>
      </c>
      <c r="E15" s="59">
        <v>1.76</v>
      </c>
      <c r="F15" s="65">
        <v>1.86</v>
      </c>
      <c r="G15" s="59">
        <v>0.7</v>
      </c>
      <c r="H15" s="65">
        <v>0.8</v>
      </c>
      <c r="I15" s="59">
        <v>-0.36</v>
      </c>
      <c r="J15" s="65">
        <v>-0.16</v>
      </c>
      <c r="K15" s="64">
        <v>-0.87</v>
      </c>
      <c r="L15" s="65">
        <v>-0.67</v>
      </c>
      <c r="M15" s="27" t="s">
        <v>204</v>
      </c>
    </row>
    <row r="16" spans="2:13" x14ac:dyDescent="0.25">
      <c r="B16" s="27" t="s">
        <v>205</v>
      </c>
      <c r="C16" s="59">
        <v>-0.52</v>
      </c>
      <c r="D16" s="65">
        <v>-0.42</v>
      </c>
      <c r="E16" s="59">
        <v>1.78</v>
      </c>
      <c r="F16" s="65">
        <v>1.88</v>
      </c>
      <c r="G16" s="59">
        <v>0.71</v>
      </c>
      <c r="H16" s="65">
        <v>0.81</v>
      </c>
      <c r="I16" s="59">
        <v>-0.33</v>
      </c>
      <c r="J16" s="65">
        <v>-0.13</v>
      </c>
      <c r="K16" s="64">
        <v>-0.86</v>
      </c>
      <c r="L16" s="65">
        <v>-0.66</v>
      </c>
      <c r="M16" s="27" t="s">
        <v>205</v>
      </c>
    </row>
    <row r="17" spans="2:13" x14ac:dyDescent="0.25">
      <c r="B17" s="27" t="s">
        <v>23</v>
      </c>
      <c r="C17" s="59">
        <v>-0.51</v>
      </c>
      <c r="D17" s="65">
        <v>-0.41</v>
      </c>
      <c r="E17" s="59">
        <v>1.8</v>
      </c>
      <c r="F17" s="65">
        <v>1.9</v>
      </c>
      <c r="G17" s="59">
        <v>0.71</v>
      </c>
      <c r="H17" s="65">
        <v>0.81</v>
      </c>
      <c r="I17" s="59">
        <v>-0.33</v>
      </c>
      <c r="J17" s="65">
        <v>-0.13</v>
      </c>
      <c r="K17" s="64">
        <v>-0.82</v>
      </c>
      <c r="L17" s="65">
        <v>-0.67</v>
      </c>
      <c r="M17" s="27" t="s">
        <v>23</v>
      </c>
    </row>
    <row r="18" spans="2:13" x14ac:dyDescent="0.25">
      <c r="B18" s="27" t="s">
        <v>25</v>
      </c>
      <c r="C18" s="59">
        <v>-0.5</v>
      </c>
      <c r="D18" s="65">
        <v>-0.4</v>
      </c>
      <c r="E18" s="59">
        <v>2.1</v>
      </c>
      <c r="F18" s="65">
        <v>2.2000000000000002</v>
      </c>
      <c r="G18" s="59">
        <v>0.83</v>
      </c>
      <c r="H18" s="65">
        <v>0.93</v>
      </c>
      <c r="I18" s="59">
        <v>-0.54</v>
      </c>
      <c r="J18" s="65">
        <v>-0.34</v>
      </c>
      <c r="K18" s="64">
        <v>-0.9</v>
      </c>
      <c r="L18" s="65">
        <v>-0.75</v>
      </c>
      <c r="M18" s="27" t="s">
        <v>25</v>
      </c>
    </row>
    <row r="19" spans="2:13" x14ac:dyDescent="0.25">
      <c r="B19" s="27" t="s">
        <v>26</v>
      </c>
      <c r="C19" s="59">
        <v>-0.49</v>
      </c>
      <c r="D19" s="65">
        <v>-0.39</v>
      </c>
      <c r="E19" s="59">
        <v>1.99</v>
      </c>
      <c r="F19" s="65">
        <v>2.09</v>
      </c>
      <c r="G19" s="59">
        <v>0.83</v>
      </c>
      <c r="H19" s="65">
        <v>0.93</v>
      </c>
      <c r="I19" s="59">
        <v>-0.49</v>
      </c>
      <c r="J19" s="65">
        <v>-0.28999999999999998</v>
      </c>
      <c r="K19" s="64">
        <v>-0.86</v>
      </c>
      <c r="L19" s="65">
        <v>-0.71</v>
      </c>
      <c r="M19" s="27" t="s">
        <v>26</v>
      </c>
    </row>
    <row r="20" spans="2:13" x14ac:dyDescent="0.25">
      <c r="B20" s="27" t="s">
        <v>206</v>
      </c>
      <c r="C20" s="59">
        <v>-0.47</v>
      </c>
      <c r="D20" s="65">
        <v>-0.37</v>
      </c>
      <c r="E20" s="59">
        <v>1.93</v>
      </c>
      <c r="F20" s="65">
        <v>2.0299999999999998</v>
      </c>
      <c r="G20" s="59">
        <v>0.85</v>
      </c>
      <c r="H20" s="65">
        <v>0.95</v>
      </c>
      <c r="I20" s="59">
        <v>-0.45</v>
      </c>
      <c r="J20" s="65">
        <v>-0.25</v>
      </c>
      <c r="K20" s="64">
        <v>-0.83</v>
      </c>
      <c r="L20" s="65">
        <v>-0.68</v>
      </c>
      <c r="M20" s="27" t="s">
        <v>206</v>
      </c>
    </row>
    <row r="21" spans="2:13" x14ac:dyDescent="0.25">
      <c r="B21" s="27" t="s">
        <v>207</v>
      </c>
      <c r="C21" s="59">
        <v>-0.45</v>
      </c>
      <c r="D21" s="65">
        <v>-0.35</v>
      </c>
      <c r="E21" s="59">
        <v>1.91</v>
      </c>
      <c r="F21" s="65">
        <v>2.0099999999999998</v>
      </c>
      <c r="G21" s="59">
        <v>0.87</v>
      </c>
      <c r="H21" s="65">
        <v>0.97</v>
      </c>
      <c r="I21" s="59">
        <v>-0.45</v>
      </c>
      <c r="J21" s="65">
        <v>-0.25</v>
      </c>
      <c r="K21" s="64">
        <v>-0.81</v>
      </c>
      <c r="L21" s="65">
        <v>-0.66</v>
      </c>
      <c r="M21" s="27" t="s">
        <v>207</v>
      </c>
    </row>
    <row r="22" spans="2:13" x14ac:dyDescent="0.25">
      <c r="B22" s="27" t="s">
        <v>27</v>
      </c>
      <c r="C22" s="59">
        <v>-0.43</v>
      </c>
      <c r="D22" s="65">
        <v>-0.33</v>
      </c>
      <c r="E22" s="59">
        <v>1.9</v>
      </c>
      <c r="F22" s="65">
        <v>2</v>
      </c>
      <c r="G22" s="59">
        <v>0.89</v>
      </c>
      <c r="H22" s="65">
        <v>0.99</v>
      </c>
      <c r="I22" s="59">
        <v>-0.42</v>
      </c>
      <c r="J22" s="65">
        <v>-0.22</v>
      </c>
      <c r="K22" s="64">
        <v>-0.78</v>
      </c>
      <c r="L22" s="65">
        <v>-0.63</v>
      </c>
      <c r="M22" s="27" t="s">
        <v>27</v>
      </c>
    </row>
    <row r="23" spans="2:13" x14ac:dyDescent="0.25">
      <c r="B23" s="27" t="s">
        <v>208</v>
      </c>
      <c r="C23" s="59">
        <v>-0.42</v>
      </c>
      <c r="D23" s="65">
        <v>-0.32</v>
      </c>
      <c r="E23" s="59">
        <v>1.88</v>
      </c>
      <c r="F23" s="65">
        <v>1.98</v>
      </c>
      <c r="G23" s="59">
        <v>0.91</v>
      </c>
      <c r="H23" s="65">
        <v>1.01</v>
      </c>
      <c r="I23" s="59">
        <v>-0.4</v>
      </c>
      <c r="J23" s="65">
        <v>-0.2</v>
      </c>
      <c r="K23" s="64">
        <v>-0.77</v>
      </c>
      <c r="L23" s="65">
        <v>-0.62</v>
      </c>
      <c r="M23" s="27" t="s">
        <v>208</v>
      </c>
    </row>
    <row r="24" spans="2:13" x14ac:dyDescent="0.25">
      <c r="B24" s="27" t="s">
        <v>209</v>
      </c>
      <c r="C24" s="59">
        <v>-0.41</v>
      </c>
      <c r="D24" s="65">
        <v>-0.31</v>
      </c>
      <c r="E24" s="59">
        <v>1.87</v>
      </c>
      <c r="F24" s="65">
        <v>1.97</v>
      </c>
      <c r="G24" s="59">
        <v>0.92</v>
      </c>
      <c r="H24" s="65">
        <v>1.02</v>
      </c>
      <c r="I24" s="59">
        <v>-0.39</v>
      </c>
      <c r="J24" s="65">
        <v>-0.19</v>
      </c>
      <c r="K24" s="64">
        <v>-0.76</v>
      </c>
      <c r="L24" s="65">
        <v>-0.61</v>
      </c>
      <c r="M24" s="27" t="s">
        <v>209</v>
      </c>
    </row>
    <row r="25" spans="2:13" x14ac:dyDescent="0.25">
      <c r="B25" s="27" t="s">
        <v>28</v>
      </c>
      <c r="C25" s="59">
        <v>-0.4</v>
      </c>
      <c r="D25" s="65">
        <v>-0.3</v>
      </c>
      <c r="E25" s="59">
        <v>1.86</v>
      </c>
      <c r="F25" s="65">
        <v>1.96</v>
      </c>
      <c r="G25" s="59">
        <v>0.93</v>
      </c>
      <c r="H25" s="65">
        <v>1.03</v>
      </c>
      <c r="I25" s="59">
        <v>-0.38</v>
      </c>
      <c r="J25" s="65">
        <v>-0.18</v>
      </c>
      <c r="K25" s="64">
        <v>-0.74</v>
      </c>
      <c r="L25" s="64">
        <v>-0.59</v>
      </c>
      <c r="M25" s="27" t="s">
        <v>28</v>
      </c>
    </row>
    <row r="26" spans="2:13" x14ac:dyDescent="0.25">
      <c r="B26" s="27" t="s">
        <v>210</v>
      </c>
      <c r="C26" s="59">
        <v>-0.39</v>
      </c>
      <c r="D26" s="65">
        <v>-0.28999999999999998</v>
      </c>
      <c r="E26" s="59">
        <v>1.85</v>
      </c>
      <c r="F26" s="65">
        <v>1.95</v>
      </c>
      <c r="G26" s="59">
        <v>0.94</v>
      </c>
      <c r="H26" s="65">
        <v>1.04</v>
      </c>
      <c r="I26" s="59">
        <v>-0.37</v>
      </c>
      <c r="J26" s="65">
        <v>-0.17</v>
      </c>
      <c r="K26" s="64">
        <v>-0.72</v>
      </c>
      <c r="L26" s="64">
        <v>-0.56999999999999995</v>
      </c>
      <c r="M26" s="27" t="s">
        <v>210</v>
      </c>
    </row>
    <row r="27" spans="2:13" x14ac:dyDescent="0.25">
      <c r="B27" s="27" t="s">
        <v>211</v>
      </c>
      <c r="C27" s="59">
        <v>-0.38</v>
      </c>
      <c r="D27" s="65">
        <v>-0.28000000000000003</v>
      </c>
      <c r="E27" s="59">
        <v>1.85</v>
      </c>
      <c r="F27" s="65">
        <v>1.95</v>
      </c>
      <c r="G27" s="59">
        <v>0.95</v>
      </c>
      <c r="H27" s="65">
        <v>1.05</v>
      </c>
      <c r="I27" s="59">
        <v>-0.37</v>
      </c>
      <c r="J27" s="65">
        <v>-0.17</v>
      </c>
      <c r="K27" s="64">
        <v>-0.71</v>
      </c>
      <c r="L27" s="64">
        <v>-0.56000000000000005</v>
      </c>
      <c r="M27" s="27" t="s">
        <v>211</v>
      </c>
    </row>
    <row r="28" spans="2:13" x14ac:dyDescent="0.25">
      <c r="B28" s="27" t="s">
        <v>9</v>
      </c>
      <c r="C28" s="59">
        <v>-0.37</v>
      </c>
      <c r="D28" s="65">
        <v>-0.27</v>
      </c>
      <c r="E28" s="59">
        <v>1.85</v>
      </c>
      <c r="F28" s="65">
        <v>1.95</v>
      </c>
      <c r="G28" s="59">
        <v>0.96</v>
      </c>
      <c r="H28" s="65">
        <v>1.6</v>
      </c>
      <c r="I28" s="59">
        <v>-0.36</v>
      </c>
      <c r="J28" s="65">
        <v>-0.16</v>
      </c>
      <c r="K28" s="64">
        <v>-0.7</v>
      </c>
      <c r="L28" s="64">
        <v>-0.55000000000000004</v>
      </c>
      <c r="M28" s="27" t="s">
        <v>9</v>
      </c>
    </row>
    <row r="29" spans="2:13" x14ac:dyDescent="0.25">
      <c r="B29" s="27" t="s">
        <v>212</v>
      </c>
      <c r="C29" s="59">
        <v>-0.33</v>
      </c>
      <c r="D29" s="65">
        <v>-0.13</v>
      </c>
      <c r="E29" s="59">
        <v>1.87</v>
      </c>
      <c r="F29" s="65">
        <v>2.0699999999999998</v>
      </c>
      <c r="G29" s="59">
        <v>1</v>
      </c>
      <c r="H29" s="65">
        <v>1.2</v>
      </c>
      <c r="I29" s="59">
        <v>-0.34</v>
      </c>
      <c r="J29" s="65">
        <v>-0.14000000000000001</v>
      </c>
      <c r="K29" s="64">
        <v>-0.66</v>
      </c>
      <c r="L29" s="64">
        <v>-0.16</v>
      </c>
      <c r="M29" s="27" t="s">
        <v>212</v>
      </c>
    </row>
    <row r="30" spans="2:13" x14ac:dyDescent="0.25">
      <c r="B30" s="27" t="s">
        <v>29</v>
      </c>
      <c r="C30" s="59">
        <v>-0.33</v>
      </c>
      <c r="D30" s="65">
        <v>-0.08</v>
      </c>
      <c r="E30" s="59">
        <v>1.85</v>
      </c>
      <c r="F30" s="65">
        <v>2.0499999999999998</v>
      </c>
      <c r="G30" s="59">
        <v>1</v>
      </c>
      <c r="H30" s="65">
        <v>1.2</v>
      </c>
      <c r="I30" s="59">
        <v>-0.36</v>
      </c>
      <c r="J30" s="65">
        <v>-0.16</v>
      </c>
      <c r="K30" s="64">
        <v>-0.65</v>
      </c>
      <c r="L30" s="64">
        <v>-0.15</v>
      </c>
      <c r="M30" s="27" t="s">
        <v>29</v>
      </c>
    </row>
    <row r="31" spans="2:13" x14ac:dyDescent="0.25">
      <c r="B31" s="27" t="s">
        <v>213</v>
      </c>
      <c r="C31" s="59">
        <v>-0.33</v>
      </c>
      <c r="D31" s="65">
        <v>-0.03</v>
      </c>
      <c r="E31" s="59">
        <v>1.82</v>
      </c>
      <c r="F31" s="65">
        <v>2.02</v>
      </c>
      <c r="G31" s="59">
        <v>1</v>
      </c>
      <c r="H31" s="65">
        <v>1.2</v>
      </c>
      <c r="I31" s="59">
        <v>-0.38</v>
      </c>
      <c r="J31" s="65">
        <v>-0.18</v>
      </c>
      <c r="K31" s="64">
        <v>-0.64</v>
      </c>
      <c r="L31" s="64">
        <v>-0.14000000000000001</v>
      </c>
      <c r="M31" s="27" t="s">
        <v>213</v>
      </c>
    </row>
    <row r="32" spans="2:13" x14ac:dyDescent="0.25">
      <c r="B32" s="27" t="s">
        <v>10</v>
      </c>
      <c r="C32" s="59">
        <v>-0.33</v>
      </c>
      <c r="D32" s="65">
        <v>7.0000000000000007E-2</v>
      </c>
      <c r="E32" s="59">
        <v>1.8</v>
      </c>
      <c r="F32" s="65">
        <v>2.0499999999999998</v>
      </c>
      <c r="G32" s="59">
        <v>1</v>
      </c>
      <c r="H32" s="65">
        <v>1.2</v>
      </c>
      <c r="I32" s="59">
        <v>-0.4</v>
      </c>
      <c r="J32" s="65">
        <v>-0.2</v>
      </c>
      <c r="K32" s="64">
        <v>-0.7</v>
      </c>
      <c r="L32" s="64">
        <v>-0.2</v>
      </c>
      <c r="M32" s="27" t="s">
        <v>10</v>
      </c>
    </row>
    <row r="33" spans="2:13" x14ac:dyDescent="0.25">
      <c r="B33" s="27" t="s">
        <v>11</v>
      </c>
      <c r="C33" s="59">
        <v>-0.28999999999999998</v>
      </c>
      <c r="D33" s="65">
        <v>0.11</v>
      </c>
      <c r="E33" s="59">
        <v>1.67</v>
      </c>
      <c r="F33" s="65">
        <v>1.97</v>
      </c>
      <c r="G33" s="59">
        <v>1</v>
      </c>
      <c r="H33" s="65">
        <v>1.3</v>
      </c>
      <c r="I33" s="59">
        <v>-0.4</v>
      </c>
      <c r="J33" s="65">
        <v>-0.1</v>
      </c>
      <c r="K33" s="64">
        <v>-0.7</v>
      </c>
      <c r="L33" s="64">
        <v>-0.2</v>
      </c>
      <c r="M33" s="27" t="s">
        <v>11</v>
      </c>
    </row>
    <row r="34" spans="2:13" x14ac:dyDescent="0.25">
      <c r="B34" s="27" t="s">
        <v>12</v>
      </c>
      <c r="C34" s="59">
        <v>-0.25</v>
      </c>
      <c r="D34" s="65">
        <v>0.15</v>
      </c>
      <c r="E34" s="59">
        <v>1.65</v>
      </c>
      <c r="F34" s="65">
        <v>1.95</v>
      </c>
      <c r="G34" s="59">
        <v>1</v>
      </c>
      <c r="H34" s="65">
        <v>1.3</v>
      </c>
      <c r="I34" s="59">
        <v>-0.3</v>
      </c>
      <c r="J34" s="65">
        <v>0</v>
      </c>
      <c r="K34" s="64">
        <v>-0.7</v>
      </c>
      <c r="L34" s="64">
        <v>-0.2</v>
      </c>
      <c r="M34" s="27" t="s">
        <v>12</v>
      </c>
    </row>
    <row r="35" spans="2:13" x14ac:dyDescent="0.25">
      <c r="B35" s="27" t="s">
        <v>13</v>
      </c>
      <c r="C35" s="59">
        <v>-0.2</v>
      </c>
      <c r="D35" s="65">
        <v>0.2</v>
      </c>
      <c r="E35" s="59">
        <v>1.65</v>
      </c>
      <c r="F35" s="65">
        <v>1.95</v>
      </c>
      <c r="G35" s="59">
        <v>1</v>
      </c>
      <c r="H35" s="65">
        <v>1.3</v>
      </c>
      <c r="I35" s="59">
        <v>-0.3</v>
      </c>
      <c r="J35" s="65">
        <v>0</v>
      </c>
      <c r="K35" s="64">
        <v>-0.6</v>
      </c>
      <c r="L35" s="64">
        <v>-0.1</v>
      </c>
      <c r="M35" s="27" t="s">
        <v>13</v>
      </c>
    </row>
    <row r="36" spans="2:13" x14ac:dyDescent="0.25">
      <c r="B36" s="27" t="s">
        <v>15</v>
      </c>
      <c r="C36" s="59">
        <v>-0.1</v>
      </c>
      <c r="D36" s="65">
        <v>0.2</v>
      </c>
      <c r="E36" s="59">
        <v>1.7</v>
      </c>
      <c r="F36" s="65">
        <v>2.1</v>
      </c>
      <c r="G36" s="59">
        <v>1</v>
      </c>
      <c r="H36" s="65">
        <v>1.4</v>
      </c>
      <c r="I36" s="59">
        <v>-0.3</v>
      </c>
      <c r="J36" s="65">
        <v>0.1</v>
      </c>
      <c r="K36" s="64">
        <v>-0.5</v>
      </c>
      <c r="L36" s="64">
        <v>0</v>
      </c>
      <c r="M36" s="27" t="s">
        <v>15</v>
      </c>
    </row>
    <row r="37" spans="2:13" x14ac:dyDescent="0.25">
      <c r="B37" s="27" t="s">
        <v>18</v>
      </c>
      <c r="C37" s="59">
        <v>0.1</v>
      </c>
      <c r="D37" s="65">
        <v>0.5</v>
      </c>
      <c r="E37" s="59">
        <v>1.8</v>
      </c>
      <c r="F37" s="65">
        <v>2.2000000000000002</v>
      </c>
      <c r="G37" s="93">
        <v>1.1000000000000001</v>
      </c>
      <c r="H37" s="94">
        <v>1.5</v>
      </c>
      <c r="I37" s="93">
        <v>-0.2</v>
      </c>
      <c r="J37" s="94">
        <v>0.2</v>
      </c>
      <c r="K37" s="95">
        <v>-0.3</v>
      </c>
      <c r="L37" s="95">
        <v>0.2</v>
      </c>
      <c r="M37" s="27" t="s">
        <v>18</v>
      </c>
    </row>
    <row r="38" spans="2:13" x14ac:dyDescent="0.25">
      <c r="B38" s="27" t="s">
        <v>214</v>
      </c>
      <c r="C38" s="59">
        <v>0.3</v>
      </c>
      <c r="D38" s="65">
        <v>0.7</v>
      </c>
      <c r="E38" s="59">
        <v>1.9</v>
      </c>
      <c r="F38" s="65">
        <v>2.2999999999999998</v>
      </c>
      <c r="G38" s="93">
        <v>1.1000000000000001</v>
      </c>
      <c r="H38" s="94">
        <v>1.6</v>
      </c>
      <c r="I38" s="93">
        <v>-0.1</v>
      </c>
      <c r="J38" s="94">
        <v>0.3</v>
      </c>
      <c r="K38" s="95">
        <v>-0.2</v>
      </c>
      <c r="L38" s="95">
        <v>0.3</v>
      </c>
      <c r="M38" s="27" t="s">
        <v>214</v>
      </c>
    </row>
    <row r="39" spans="2:13" x14ac:dyDescent="0.25">
      <c r="B39" s="27" t="s">
        <v>19</v>
      </c>
      <c r="C39" s="59">
        <v>0.4</v>
      </c>
      <c r="D39" s="65">
        <v>0.8</v>
      </c>
      <c r="E39" s="59">
        <v>1.9</v>
      </c>
      <c r="F39" s="65">
        <v>2.2999999999999998</v>
      </c>
      <c r="G39" s="93">
        <v>1.2</v>
      </c>
      <c r="H39" s="94">
        <v>1.6</v>
      </c>
      <c r="I39" s="93">
        <v>-0.1</v>
      </c>
      <c r="J39" s="106">
        <v>0.3</v>
      </c>
      <c r="K39" s="93">
        <v>0</v>
      </c>
      <c r="L39" s="95">
        <v>0.5</v>
      </c>
      <c r="M39" s="27" t="s">
        <v>19</v>
      </c>
    </row>
    <row r="40" spans="2:13" x14ac:dyDescent="0.25">
      <c r="B40" s="27" t="s">
        <v>20</v>
      </c>
      <c r="C40" s="59">
        <v>0.5</v>
      </c>
      <c r="D40" s="65">
        <v>0.9</v>
      </c>
      <c r="E40" s="59">
        <v>2</v>
      </c>
      <c r="F40" s="65">
        <v>2.4</v>
      </c>
      <c r="G40" s="93">
        <v>1.2</v>
      </c>
      <c r="H40" s="94">
        <v>1.6</v>
      </c>
      <c r="I40" s="93">
        <v>0.1</v>
      </c>
      <c r="J40" s="106">
        <v>0.5</v>
      </c>
      <c r="K40" s="93">
        <v>0</v>
      </c>
      <c r="L40" s="95">
        <v>0.5</v>
      </c>
      <c r="M40" s="27" t="s">
        <v>20</v>
      </c>
    </row>
    <row r="41" spans="2:13" x14ac:dyDescent="0.25">
      <c r="B41" s="27" t="s">
        <v>21</v>
      </c>
      <c r="C41" s="59">
        <v>0.6</v>
      </c>
      <c r="D41" s="64">
        <v>1</v>
      </c>
      <c r="E41" s="59">
        <v>2</v>
      </c>
      <c r="F41" s="65">
        <v>2.4</v>
      </c>
      <c r="G41" s="93">
        <v>1.2</v>
      </c>
      <c r="H41" s="94">
        <v>1.6</v>
      </c>
      <c r="I41" s="93">
        <v>0.2</v>
      </c>
      <c r="J41" s="106">
        <v>0.6</v>
      </c>
      <c r="K41" s="93">
        <v>0</v>
      </c>
      <c r="L41" s="95">
        <v>0.5</v>
      </c>
      <c r="M41" s="27" t="s">
        <v>21</v>
      </c>
    </row>
    <row r="42" spans="2:13" x14ac:dyDescent="0.25">
      <c r="B42" s="27" t="s">
        <v>22</v>
      </c>
      <c r="C42" s="59">
        <v>0.6</v>
      </c>
      <c r="D42" s="64">
        <v>1</v>
      </c>
      <c r="E42" s="59">
        <v>2</v>
      </c>
      <c r="F42" s="65">
        <v>2.4</v>
      </c>
      <c r="G42" s="93">
        <v>1.2</v>
      </c>
      <c r="H42" s="94">
        <v>1.6</v>
      </c>
      <c r="I42" s="93">
        <v>0.2</v>
      </c>
      <c r="J42" s="106">
        <v>0.6</v>
      </c>
      <c r="K42" s="93">
        <v>0</v>
      </c>
      <c r="L42" s="95">
        <v>0.5</v>
      </c>
      <c r="M42" s="27" t="s">
        <v>22</v>
      </c>
    </row>
    <row r="43" spans="2:13" x14ac:dyDescent="0.25">
      <c r="B43" s="27" t="s">
        <v>215</v>
      </c>
      <c r="C43" s="59">
        <v>0.5</v>
      </c>
      <c r="D43" s="65">
        <v>0.9</v>
      </c>
      <c r="E43" s="165" t="s">
        <v>6</v>
      </c>
      <c r="F43" s="195" t="s">
        <v>6</v>
      </c>
      <c r="G43" s="93">
        <v>1.2</v>
      </c>
      <c r="H43" s="94">
        <v>1.6</v>
      </c>
      <c r="I43" s="165" t="s">
        <v>6</v>
      </c>
      <c r="J43" s="195" t="s">
        <v>6</v>
      </c>
      <c r="K43" s="165" t="s">
        <v>6</v>
      </c>
      <c r="L43" s="195" t="s">
        <v>6</v>
      </c>
      <c r="M43" s="27" t="s">
        <v>215</v>
      </c>
    </row>
    <row r="44" spans="2:13" x14ac:dyDescent="0.25">
      <c r="B44" s="70" t="s">
        <v>216</v>
      </c>
      <c r="C44" s="66">
        <v>0.4</v>
      </c>
      <c r="D44" s="68">
        <v>0.8</v>
      </c>
      <c r="E44" s="166" t="s">
        <v>6</v>
      </c>
      <c r="F44" s="196" t="s">
        <v>6</v>
      </c>
      <c r="G44" s="96">
        <v>1.2</v>
      </c>
      <c r="H44" s="97">
        <v>1.6</v>
      </c>
      <c r="I44" s="166" t="s">
        <v>6</v>
      </c>
      <c r="J44" s="196" t="s">
        <v>6</v>
      </c>
      <c r="K44" s="166" t="s">
        <v>6</v>
      </c>
      <c r="L44" s="196" t="s">
        <v>6</v>
      </c>
      <c r="M44" s="70" t="s">
        <v>216</v>
      </c>
    </row>
    <row r="71" spans="1:1" x14ac:dyDescent="0.25">
      <c r="A71" s="1"/>
    </row>
  </sheetData>
  <mergeCells count="5">
    <mergeCell ref="C9:D9"/>
    <mergeCell ref="E9:F9"/>
    <mergeCell ref="G9:H9"/>
    <mergeCell ref="I9:J9"/>
    <mergeCell ref="K9:L9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Foglio4">
    <tabColor indexed="34"/>
  </sheetPr>
  <dimension ref="B2:M38"/>
  <sheetViews>
    <sheetView zoomScaleNormal="100" workbookViewId="0">
      <selection activeCell="I46" sqref="I46"/>
    </sheetView>
  </sheetViews>
  <sheetFormatPr defaultRowHeight="12.5" x14ac:dyDescent="0.25"/>
  <cols>
    <col min="1" max="1" width="4.36328125" customWidth="1"/>
  </cols>
  <sheetData>
    <row r="2" spans="2:13" ht="13" x14ac:dyDescent="0.3">
      <c r="B2" s="86">
        <v>0.67361111111111116</v>
      </c>
      <c r="C2" s="98">
        <v>43769</v>
      </c>
      <c r="D2" s="85" t="s">
        <v>0</v>
      </c>
      <c r="E2" s="85" t="s">
        <v>217</v>
      </c>
      <c r="F2" s="85" t="s">
        <v>1</v>
      </c>
      <c r="G2" s="85"/>
      <c r="H2" s="85"/>
      <c r="I2" t="s">
        <v>218</v>
      </c>
    </row>
    <row r="3" spans="2:13" x14ac:dyDescent="0.25">
      <c r="B3" s="298" t="s">
        <v>283</v>
      </c>
      <c r="C3" s="298"/>
      <c r="D3" s="298"/>
      <c r="E3" s="298"/>
      <c r="F3" s="298"/>
      <c r="G3" s="298"/>
      <c r="H3" s="298"/>
      <c r="I3" s="298"/>
      <c r="J3" s="298"/>
      <c r="K3" s="298"/>
      <c r="L3" s="298"/>
      <c r="M3" s="298"/>
    </row>
    <row r="4" spans="2:13" x14ac:dyDescent="0.25">
      <c r="B4" s="298" t="s">
        <v>219</v>
      </c>
      <c r="C4" s="298"/>
      <c r="D4" s="298"/>
      <c r="E4" s="299" t="s">
        <v>282</v>
      </c>
      <c r="F4" s="298"/>
      <c r="G4" s="298"/>
      <c r="H4" s="298" t="s">
        <v>281</v>
      </c>
      <c r="I4" s="298"/>
      <c r="J4" s="298"/>
      <c r="K4" s="298" t="s">
        <v>280</v>
      </c>
      <c r="L4" s="298"/>
      <c r="M4" s="298"/>
    </row>
    <row r="5" spans="2:13" x14ac:dyDescent="0.25">
      <c r="B5" s="6" t="s">
        <v>221</v>
      </c>
      <c r="C5" s="7">
        <v>-0.40300000000000002</v>
      </c>
      <c r="D5" s="8">
        <v>-0.503</v>
      </c>
      <c r="E5" s="7" t="s">
        <v>222</v>
      </c>
      <c r="F5" s="7">
        <v>-0.433</v>
      </c>
      <c r="G5" s="7">
        <v>-0.48299999999999998</v>
      </c>
      <c r="H5" s="58" t="s">
        <v>248</v>
      </c>
      <c r="I5" s="62">
        <v>-0.437</v>
      </c>
      <c r="J5" s="62">
        <v>-0.48699999999999999</v>
      </c>
      <c r="K5" s="58" t="s">
        <v>111</v>
      </c>
      <c r="L5" s="62">
        <v>9.1999999999999993</v>
      </c>
      <c r="M5" s="63">
        <v>4.2</v>
      </c>
    </row>
    <row r="6" spans="2:13" x14ac:dyDescent="0.25">
      <c r="B6" s="6" t="s">
        <v>224</v>
      </c>
      <c r="C6" s="7">
        <v>-0.40400000000000003</v>
      </c>
      <c r="D6" s="8">
        <v>-0.504</v>
      </c>
      <c r="E6" s="7" t="s">
        <v>225</v>
      </c>
      <c r="F6" s="7">
        <v>-0.439</v>
      </c>
      <c r="G6" s="7">
        <v>-0.48899999999999999</v>
      </c>
      <c r="H6" s="59" t="s">
        <v>323</v>
      </c>
      <c r="I6" s="64">
        <v>-0.44700000000000001</v>
      </c>
      <c r="J6" s="64">
        <v>-0.497</v>
      </c>
      <c r="K6" s="59" t="s">
        <v>29</v>
      </c>
      <c r="L6" s="64">
        <v>9.6</v>
      </c>
      <c r="M6" s="65">
        <v>4.5999999999999996</v>
      </c>
    </row>
    <row r="7" spans="2:13" x14ac:dyDescent="0.25">
      <c r="B7" s="6" t="s">
        <v>226</v>
      </c>
      <c r="C7" s="7">
        <v>-0.40300000000000002</v>
      </c>
      <c r="D7" s="8">
        <v>-0.503</v>
      </c>
      <c r="E7" s="7" t="s">
        <v>129</v>
      </c>
      <c r="F7" s="7">
        <v>-0.439</v>
      </c>
      <c r="G7" s="7">
        <v>-0.48899999999999999</v>
      </c>
      <c r="H7" s="59" t="s">
        <v>223</v>
      </c>
      <c r="I7" s="64">
        <v>-0.46600000000000003</v>
      </c>
      <c r="J7" s="64">
        <v>-0.51600000000000001</v>
      </c>
      <c r="K7" s="59" t="s">
        <v>227</v>
      </c>
      <c r="L7" s="64">
        <v>10</v>
      </c>
      <c r="M7" s="65">
        <v>5</v>
      </c>
    </row>
    <row r="8" spans="2:13" x14ac:dyDescent="0.25">
      <c r="B8" s="6" t="s">
        <v>228</v>
      </c>
      <c r="C8" s="7">
        <v>-0.42799999999999999</v>
      </c>
      <c r="D8" s="8">
        <v>-0.47799999999999998</v>
      </c>
      <c r="E8" s="7" t="s">
        <v>132</v>
      </c>
      <c r="F8" s="7">
        <v>-0.44900000000000001</v>
      </c>
      <c r="G8" s="7">
        <v>-0.499</v>
      </c>
      <c r="H8" s="59" t="s">
        <v>351</v>
      </c>
      <c r="I8" s="64">
        <v>-0.47399999999999998</v>
      </c>
      <c r="J8" s="64">
        <v>-0.52400000000000002</v>
      </c>
      <c r="K8" s="59" t="s">
        <v>230</v>
      </c>
      <c r="L8" s="64">
        <v>10.9</v>
      </c>
      <c r="M8" s="65">
        <v>5.9</v>
      </c>
    </row>
    <row r="9" spans="2:13" x14ac:dyDescent="0.25">
      <c r="B9" s="6" t="s">
        <v>231</v>
      </c>
      <c r="C9" s="7">
        <v>-0.43099999999999999</v>
      </c>
      <c r="D9" s="8">
        <v>-0.48099999999999998</v>
      </c>
      <c r="E9" s="7" t="s">
        <v>135</v>
      </c>
      <c r="F9" s="7">
        <v>-0.45700000000000002</v>
      </c>
      <c r="G9" s="7">
        <v>-0.50700000000000001</v>
      </c>
      <c r="H9" s="59" t="s">
        <v>229</v>
      </c>
      <c r="I9" s="64">
        <v>-0.48399999999999999</v>
      </c>
      <c r="J9" s="64">
        <v>-0.53400000000000003</v>
      </c>
      <c r="K9" s="59" t="s">
        <v>233</v>
      </c>
      <c r="L9" s="64">
        <v>11.8</v>
      </c>
      <c r="M9" s="65">
        <v>6.8</v>
      </c>
    </row>
    <row r="10" spans="2:13" x14ac:dyDescent="0.25">
      <c r="B10" s="6" t="s">
        <v>220</v>
      </c>
      <c r="C10" s="7">
        <v>-0.433</v>
      </c>
      <c r="D10" s="8">
        <v>-0.48299999999999998</v>
      </c>
      <c r="E10" s="10" t="s">
        <v>156</v>
      </c>
      <c r="F10" s="10">
        <v>-0.48799999999999999</v>
      </c>
      <c r="G10" s="10">
        <v>-0.53800000000000003</v>
      </c>
      <c r="H10" s="59" t="s">
        <v>232</v>
      </c>
      <c r="I10" s="64">
        <v>-0.49</v>
      </c>
      <c r="J10" s="64">
        <v>-0.54</v>
      </c>
      <c r="K10" s="59" t="s">
        <v>234</v>
      </c>
      <c r="L10" s="64">
        <v>12.4</v>
      </c>
      <c r="M10" s="65">
        <v>7.4</v>
      </c>
    </row>
    <row r="11" spans="2:13" x14ac:dyDescent="0.25">
      <c r="B11" s="6" t="s">
        <v>235</v>
      </c>
      <c r="C11" s="7">
        <v>-0.436</v>
      </c>
      <c r="D11" s="8">
        <v>-0.48599999999999999</v>
      </c>
      <c r="E11" s="4"/>
      <c r="F11" s="4"/>
      <c r="G11" s="4"/>
      <c r="H11" s="59" t="s">
        <v>236</v>
      </c>
      <c r="I11" s="64">
        <v>-0.502</v>
      </c>
      <c r="J11" s="64">
        <v>-0.55200000000000005</v>
      </c>
      <c r="K11" s="59" t="s">
        <v>237</v>
      </c>
      <c r="L11" s="64">
        <v>12.7</v>
      </c>
      <c r="M11" s="65">
        <v>7.7</v>
      </c>
    </row>
    <row r="12" spans="2:13" x14ac:dyDescent="0.25">
      <c r="B12" s="6" t="s">
        <v>238</v>
      </c>
      <c r="C12" s="7">
        <v>-0.441</v>
      </c>
      <c r="D12" s="8">
        <v>-0.49099999999999999</v>
      </c>
      <c r="E12" s="296" t="s">
        <v>297</v>
      </c>
      <c r="F12" s="297"/>
      <c r="G12" s="297"/>
      <c r="H12" s="59" t="s">
        <v>352</v>
      </c>
      <c r="I12" s="64">
        <v>-0.50800000000000001</v>
      </c>
      <c r="J12" s="64">
        <v>-0.55800000000000005</v>
      </c>
      <c r="K12" s="59" t="s">
        <v>239</v>
      </c>
      <c r="L12" s="64">
        <v>12.9</v>
      </c>
      <c r="M12" s="65">
        <v>7.9</v>
      </c>
    </row>
    <row r="13" spans="2:13" x14ac:dyDescent="0.25">
      <c r="B13" s="6" t="s">
        <v>240</v>
      </c>
      <c r="C13" s="7">
        <v>-0.44500000000000001</v>
      </c>
      <c r="D13" s="8">
        <v>-0.495</v>
      </c>
      <c r="E13" s="17"/>
      <c r="F13" s="23"/>
      <c r="G13" s="23"/>
      <c r="H13" s="66" t="s">
        <v>248</v>
      </c>
      <c r="I13" s="67">
        <v>-0.51100000000000001</v>
      </c>
      <c r="J13" s="67">
        <v>-0.56100000000000005</v>
      </c>
      <c r="K13" s="59" t="s">
        <v>241</v>
      </c>
      <c r="L13" s="64">
        <v>13.1</v>
      </c>
      <c r="M13" s="65">
        <v>8.1</v>
      </c>
    </row>
    <row r="14" spans="2:13" x14ac:dyDescent="0.25">
      <c r="B14" s="6" t="s">
        <v>242</v>
      </c>
      <c r="C14" s="7">
        <v>-0.44900000000000001</v>
      </c>
      <c r="D14" s="8">
        <v>-0.499</v>
      </c>
      <c r="E14" s="6" t="s">
        <v>248</v>
      </c>
      <c r="F14" s="7">
        <v>8.6999999999999993</v>
      </c>
      <c r="G14" s="8">
        <v>3.7</v>
      </c>
      <c r="H14" s="4"/>
      <c r="I14" s="4"/>
      <c r="J14" s="4"/>
      <c r="K14" s="59" t="s">
        <v>243</v>
      </c>
      <c r="L14" s="64">
        <v>13.2</v>
      </c>
      <c r="M14" s="65">
        <v>8.1999999999999993</v>
      </c>
    </row>
    <row r="15" spans="2:13" x14ac:dyDescent="0.25">
      <c r="B15" s="6" t="s">
        <v>244</v>
      </c>
      <c r="C15" s="7">
        <v>-0.45300000000000001</v>
      </c>
      <c r="D15" s="8">
        <v>-0.503</v>
      </c>
      <c r="E15" s="6" t="s">
        <v>223</v>
      </c>
      <c r="F15" s="7">
        <v>8.8000000000000007</v>
      </c>
      <c r="G15" s="8">
        <v>3.8</v>
      </c>
      <c r="H15" s="4"/>
      <c r="I15" s="4"/>
      <c r="J15" s="4"/>
      <c r="K15" s="59" t="s">
        <v>18</v>
      </c>
      <c r="L15" s="64">
        <v>13.3</v>
      </c>
      <c r="M15" s="65">
        <v>8.3000000000000007</v>
      </c>
    </row>
    <row r="16" spans="2:13" x14ac:dyDescent="0.25">
      <c r="B16" s="6" t="s">
        <v>245</v>
      </c>
      <c r="C16" s="7">
        <v>-0.45600000000000002</v>
      </c>
      <c r="D16" s="8">
        <v>-0.50600000000000001</v>
      </c>
      <c r="E16" s="6" t="s">
        <v>229</v>
      </c>
      <c r="F16" s="7">
        <v>9.4</v>
      </c>
      <c r="G16" s="8">
        <v>4.4000000000000004</v>
      </c>
      <c r="H16" s="4"/>
      <c r="I16" s="4"/>
      <c r="J16" s="4"/>
      <c r="K16" s="59" t="s">
        <v>246</v>
      </c>
      <c r="L16" s="64">
        <v>13.3</v>
      </c>
      <c r="M16" s="65">
        <v>8.3000000000000007</v>
      </c>
    </row>
    <row r="17" spans="2:13" x14ac:dyDescent="0.25">
      <c r="B17" s="6" t="s">
        <v>247</v>
      </c>
      <c r="C17" s="7">
        <v>-0.46</v>
      </c>
      <c r="D17" s="8">
        <v>-0.51</v>
      </c>
      <c r="E17" s="9" t="s">
        <v>236</v>
      </c>
      <c r="F17" s="10">
        <v>10.199999999999999</v>
      </c>
      <c r="G17" s="11">
        <v>5.2</v>
      </c>
      <c r="H17" s="4"/>
      <c r="I17" s="4"/>
      <c r="J17" s="4"/>
      <c r="K17" s="59" t="s">
        <v>214</v>
      </c>
      <c r="L17" s="64">
        <v>13.4</v>
      </c>
      <c r="M17" s="65">
        <v>8.4</v>
      </c>
    </row>
    <row r="18" spans="2:13" x14ac:dyDescent="0.25">
      <c r="B18" s="6" t="s">
        <v>249</v>
      </c>
      <c r="C18" s="7">
        <v>-0.46300000000000002</v>
      </c>
      <c r="D18" s="8">
        <v>-0.51300000000000001</v>
      </c>
      <c r="E18" s="4"/>
      <c r="F18" s="4"/>
      <c r="G18" s="4"/>
      <c r="H18" s="4"/>
      <c r="I18" s="4"/>
      <c r="J18" s="4"/>
      <c r="K18" s="59" t="s">
        <v>19</v>
      </c>
      <c r="L18" s="64">
        <v>13.4</v>
      </c>
      <c r="M18" s="65">
        <v>8.4</v>
      </c>
    </row>
    <row r="19" spans="2:13" x14ac:dyDescent="0.25">
      <c r="B19" s="6" t="s">
        <v>250</v>
      </c>
      <c r="C19" s="7">
        <v>-0.46600000000000003</v>
      </c>
      <c r="D19" s="8">
        <v>-0.51600000000000001</v>
      </c>
      <c r="F19" s="4"/>
      <c r="G19" s="4"/>
      <c r="H19" s="4"/>
      <c r="I19" s="4"/>
      <c r="J19" s="4"/>
      <c r="K19" s="59" t="s">
        <v>20</v>
      </c>
      <c r="L19" s="64">
        <v>13.1</v>
      </c>
      <c r="M19" s="65">
        <v>8.1</v>
      </c>
    </row>
    <row r="20" spans="2:13" x14ac:dyDescent="0.25">
      <c r="B20" s="6" t="s">
        <v>251</v>
      </c>
      <c r="C20" s="7" t="s">
        <v>252</v>
      </c>
      <c r="D20" s="8"/>
      <c r="F20" s="85"/>
      <c r="G20" s="85"/>
      <c r="H20" s="4"/>
      <c r="I20" s="4"/>
      <c r="J20" s="4"/>
      <c r="K20" s="59" t="s">
        <v>21</v>
      </c>
      <c r="L20" s="64">
        <v>12.7</v>
      </c>
      <c r="M20" s="65">
        <v>7.7</v>
      </c>
    </row>
    <row r="21" spans="2:13" x14ac:dyDescent="0.25">
      <c r="B21" s="6" t="s">
        <v>253</v>
      </c>
      <c r="C21" s="7">
        <v>-0.47499999999999998</v>
      </c>
      <c r="D21" s="8">
        <v>-0.52500000000000002</v>
      </c>
      <c r="F21" s="85"/>
      <c r="G21" s="85"/>
      <c r="H21" s="4"/>
      <c r="I21" s="4"/>
      <c r="J21" s="4"/>
      <c r="K21" s="59" t="s">
        <v>22</v>
      </c>
      <c r="L21" s="64">
        <v>12.4</v>
      </c>
      <c r="M21" s="65">
        <v>7.4</v>
      </c>
    </row>
    <row r="22" spans="2:13" x14ac:dyDescent="0.25">
      <c r="B22" s="6" t="s">
        <v>254</v>
      </c>
      <c r="C22" s="7">
        <v>-0.47899999999999998</v>
      </c>
      <c r="D22" s="8">
        <v>-0.52900000000000003</v>
      </c>
      <c r="F22" s="85"/>
      <c r="G22" s="85"/>
      <c r="K22" s="59" t="s">
        <v>215</v>
      </c>
      <c r="L22" s="64">
        <v>11.8</v>
      </c>
      <c r="M22" s="65">
        <v>6.8</v>
      </c>
    </row>
    <row r="23" spans="2:13" x14ac:dyDescent="0.25">
      <c r="B23" s="6" t="s">
        <v>255</v>
      </c>
      <c r="C23" s="7">
        <v>-0.48299999999999998</v>
      </c>
      <c r="D23" s="8">
        <v>-0.53300000000000003</v>
      </c>
      <c r="F23" s="85"/>
      <c r="G23" s="85"/>
      <c r="K23" s="59" t="s">
        <v>216</v>
      </c>
      <c r="L23" s="64">
        <v>11.1</v>
      </c>
      <c r="M23" s="65">
        <v>6.1</v>
      </c>
    </row>
    <row r="24" spans="2:13" x14ac:dyDescent="0.25">
      <c r="B24" s="6" t="s">
        <v>140</v>
      </c>
      <c r="C24" s="7">
        <v>-0.48099999999999998</v>
      </c>
      <c r="D24" s="8">
        <v>-0.53100000000000003</v>
      </c>
      <c r="F24" s="85"/>
      <c r="G24" s="85"/>
      <c r="K24" s="66" t="s">
        <v>321</v>
      </c>
      <c r="L24" s="67">
        <v>10.6</v>
      </c>
      <c r="M24" s="68">
        <v>5.6</v>
      </c>
    </row>
    <row r="25" spans="2:13" x14ac:dyDescent="0.25">
      <c r="B25" s="9" t="s">
        <v>145</v>
      </c>
      <c r="C25" s="10">
        <v>-0.46700000000000003</v>
      </c>
      <c r="D25" s="11">
        <v>-0.51700000000000002</v>
      </c>
      <c r="F25" s="85"/>
      <c r="G25" s="85"/>
    </row>
    <row r="26" spans="2:13" x14ac:dyDescent="0.25">
      <c r="F26" s="85"/>
      <c r="G26" s="85"/>
    </row>
    <row r="38" spans="2:3" x14ac:dyDescent="0.25">
      <c r="B38" s="1"/>
      <c r="C38" s="2"/>
    </row>
  </sheetData>
  <mergeCells count="6">
    <mergeCell ref="E12:G12"/>
    <mergeCell ref="B3:M3"/>
    <mergeCell ref="B4:D4"/>
    <mergeCell ref="E4:G4"/>
    <mergeCell ref="H4:J4"/>
    <mergeCell ref="K4:M4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Foglio5">
    <tabColor indexed="34"/>
  </sheetPr>
  <dimension ref="B1:M46"/>
  <sheetViews>
    <sheetView zoomScaleNormal="100" workbookViewId="0">
      <selection activeCell="B3" sqref="B3"/>
    </sheetView>
  </sheetViews>
  <sheetFormatPr defaultRowHeight="12.5" x14ac:dyDescent="0.25"/>
  <cols>
    <col min="3" max="3" width="9.6328125" bestFit="1" customWidth="1"/>
    <col min="4" max="4" width="6.90625" bestFit="1" customWidth="1"/>
    <col min="5" max="5" width="6" bestFit="1" customWidth="1"/>
    <col min="6" max="6" width="9.90625" bestFit="1" customWidth="1"/>
    <col min="7" max="7" width="10.6328125" bestFit="1" customWidth="1"/>
    <col min="8" max="8" width="6.90625" bestFit="1" customWidth="1"/>
    <col min="9" max="9" width="6" bestFit="1" customWidth="1"/>
    <col min="11" max="11" width="7.54296875" customWidth="1"/>
    <col min="12" max="12" width="6" bestFit="1" customWidth="1"/>
  </cols>
  <sheetData>
    <row r="1" spans="2:13" x14ac:dyDescent="0.25">
      <c r="L1" s="1"/>
      <c r="M1" s="2"/>
    </row>
    <row r="2" spans="2:13" ht="13" x14ac:dyDescent="0.3">
      <c r="B2" s="86">
        <v>0.67361111111111116</v>
      </c>
      <c r="C2" s="98">
        <v>43769</v>
      </c>
      <c r="D2" s="85" t="s">
        <v>0</v>
      </c>
      <c r="E2" s="85" t="s">
        <v>217</v>
      </c>
      <c r="G2" s="85" t="s">
        <v>1</v>
      </c>
      <c r="J2" t="s">
        <v>125</v>
      </c>
    </row>
    <row r="3" spans="2:13" x14ac:dyDescent="0.25">
      <c r="E3" t="s">
        <v>168</v>
      </c>
    </row>
    <row r="4" spans="2:13" x14ac:dyDescent="0.25">
      <c r="B4" s="298" t="s">
        <v>172</v>
      </c>
      <c r="C4" s="298"/>
      <c r="D4" s="298"/>
      <c r="E4" s="303" t="s">
        <v>169</v>
      </c>
      <c r="F4" s="304"/>
      <c r="G4" s="304"/>
      <c r="H4" s="304"/>
      <c r="I4" s="298" t="s">
        <v>171</v>
      </c>
      <c r="J4" s="298"/>
      <c r="K4" s="298"/>
    </row>
    <row r="5" spans="2:13" x14ac:dyDescent="0.25">
      <c r="B5" s="59" t="s">
        <v>126</v>
      </c>
      <c r="C5" s="64">
        <v>-0.41</v>
      </c>
      <c r="D5" s="65">
        <v>-0.46</v>
      </c>
      <c r="E5" s="89" t="s">
        <v>127</v>
      </c>
      <c r="F5" s="91" t="s">
        <v>137</v>
      </c>
      <c r="G5" s="91">
        <v>-0.40699999999999997</v>
      </c>
      <c r="H5" s="90">
        <v>-0.45700000000000002</v>
      </c>
      <c r="I5" s="6" t="s">
        <v>129</v>
      </c>
      <c r="J5" s="7">
        <v>-0.378</v>
      </c>
      <c r="K5" s="8">
        <v>-0.42799999999999999</v>
      </c>
    </row>
    <row r="6" spans="2:13" x14ac:dyDescent="0.25">
      <c r="B6" s="59" t="s">
        <v>130</v>
      </c>
      <c r="C6" s="64">
        <v>-0.41399999999999998</v>
      </c>
      <c r="D6" s="65">
        <v>-0.46400000000000002</v>
      </c>
      <c r="E6" s="6" t="s">
        <v>127</v>
      </c>
      <c r="F6" s="92" t="s">
        <v>128</v>
      </c>
      <c r="G6" s="92">
        <v>-0.42</v>
      </c>
      <c r="H6" s="8">
        <v>-0.47</v>
      </c>
      <c r="I6" s="6" t="s">
        <v>132</v>
      </c>
      <c r="J6" s="7">
        <v>-0.38600000000000001</v>
      </c>
      <c r="K6" s="8">
        <v>-0.436</v>
      </c>
    </row>
    <row r="7" spans="2:13" x14ac:dyDescent="0.25">
      <c r="B7" s="59" t="s">
        <v>133</v>
      </c>
      <c r="C7" s="64">
        <v>-0.41799999999999998</v>
      </c>
      <c r="D7" s="65">
        <v>-0.46800000000000003</v>
      </c>
      <c r="E7" s="6" t="s">
        <v>127</v>
      </c>
      <c r="F7" s="92" t="s">
        <v>131</v>
      </c>
      <c r="G7" s="92">
        <v>-0.42299999999999999</v>
      </c>
      <c r="H7" s="8">
        <v>-0.47299999999999998</v>
      </c>
      <c r="I7" s="6" t="s">
        <v>135</v>
      </c>
      <c r="J7" s="7">
        <v>-0.39500000000000002</v>
      </c>
      <c r="K7" s="8">
        <v>-0.44500000000000001</v>
      </c>
    </row>
    <row r="8" spans="2:13" x14ac:dyDescent="0.25">
      <c r="B8" s="59" t="s">
        <v>136</v>
      </c>
      <c r="C8" s="64">
        <v>-0.42399999999999999</v>
      </c>
      <c r="D8" s="65">
        <v>-0.47399999999999998</v>
      </c>
      <c r="E8" s="6" t="s">
        <v>127</v>
      </c>
      <c r="F8" s="92" t="s">
        <v>134</v>
      </c>
      <c r="G8" s="92">
        <v>-0.41899999999999998</v>
      </c>
      <c r="H8" s="8">
        <v>-0.46899999999999997</v>
      </c>
      <c r="I8" s="6" t="s">
        <v>138</v>
      </c>
      <c r="J8" s="7">
        <v>-0.40300000000000002</v>
      </c>
      <c r="K8" s="8">
        <v>-0.45300000000000001</v>
      </c>
    </row>
    <row r="9" spans="2:13" x14ac:dyDescent="0.25">
      <c r="B9" s="59" t="s">
        <v>139</v>
      </c>
      <c r="C9" s="64">
        <v>-0.42699999999999999</v>
      </c>
      <c r="D9" s="65">
        <v>-0.47699999999999998</v>
      </c>
      <c r="E9" s="6" t="s">
        <v>140</v>
      </c>
      <c r="F9" s="92" t="s">
        <v>137</v>
      </c>
      <c r="G9" s="92">
        <v>-0.40799999999999997</v>
      </c>
      <c r="H9" s="8">
        <v>-0.45800000000000002</v>
      </c>
      <c r="I9" s="6" t="s">
        <v>141</v>
      </c>
      <c r="J9" s="7">
        <v>-0.40899999999999997</v>
      </c>
      <c r="K9" s="8">
        <v>-0.45900000000000002</v>
      </c>
    </row>
    <row r="10" spans="2:13" x14ac:dyDescent="0.25">
      <c r="B10" s="59" t="s">
        <v>142</v>
      </c>
      <c r="C10" s="64">
        <v>-0.43099999999999999</v>
      </c>
      <c r="D10" s="65">
        <v>-0.48099999999999998</v>
      </c>
      <c r="E10" s="6" t="s">
        <v>140</v>
      </c>
      <c r="F10" s="92" t="s">
        <v>128</v>
      </c>
      <c r="G10" s="92">
        <v>-0.40699999999999997</v>
      </c>
      <c r="H10" s="8">
        <v>-0.45700000000000002</v>
      </c>
      <c r="I10" s="6" t="s">
        <v>143</v>
      </c>
      <c r="J10" s="7">
        <v>-0.41299999999999998</v>
      </c>
      <c r="K10" s="8">
        <v>-0.46300000000000002</v>
      </c>
    </row>
    <row r="11" spans="2:13" x14ac:dyDescent="0.25">
      <c r="B11" s="59" t="s">
        <v>144</v>
      </c>
      <c r="C11" s="64">
        <v>-0.434</v>
      </c>
      <c r="D11" s="65">
        <v>-0.48399999999999999</v>
      </c>
      <c r="E11" s="9" t="s">
        <v>145</v>
      </c>
      <c r="F11" s="10" t="s">
        <v>137</v>
      </c>
      <c r="G11" s="10">
        <v>-0.38100000000000001</v>
      </c>
      <c r="H11" s="11">
        <v>-0.43099999999999999</v>
      </c>
      <c r="I11" s="6"/>
      <c r="J11" s="7"/>
      <c r="K11" s="8"/>
    </row>
    <row r="12" spans="2:13" x14ac:dyDescent="0.25">
      <c r="B12" s="59" t="s">
        <v>146</v>
      </c>
      <c r="C12" s="64">
        <v>-0.437</v>
      </c>
      <c r="D12" s="65">
        <v>-0.48699999999999999</v>
      </c>
      <c r="E12" s="4"/>
      <c r="F12" s="4"/>
      <c r="G12" s="4"/>
      <c r="H12" s="4"/>
      <c r="I12" s="298" t="s">
        <v>170</v>
      </c>
      <c r="J12" s="298"/>
      <c r="K12" s="298"/>
    </row>
    <row r="13" spans="2:13" x14ac:dyDescent="0.25">
      <c r="B13" s="59" t="s">
        <v>147</v>
      </c>
      <c r="C13" s="64">
        <v>-0.439</v>
      </c>
      <c r="D13" s="65">
        <v>-0.48899999999999999</v>
      </c>
      <c r="E13" s="301" t="s">
        <v>285</v>
      </c>
      <c r="F13" s="302"/>
      <c r="G13" s="302"/>
      <c r="H13" s="302"/>
      <c r="I13" s="6" t="s">
        <v>148</v>
      </c>
      <c r="J13" s="7">
        <v>-0.32</v>
      </c>
      <c r="K13" s="8">
        <v>-0.37</v>
      </c>
    </row>
    <row r="14" spans="2:13" x14ac:dyDescent="0.25">
      <c r="B14" s="59" t="s">
        <v>149</v>
      </c>
      <c r="C14" s="64">
        <v>-0.441</v>
      </c>
      <c r="D14" s="64">
        <v>-0.49099999999999999</v>
      </c>
      <c r="E14" s="58"/>
      <c r="F14" s="62"/>
      <c r="G14" s="62"/>
      <c r="H14" s="63"/>
      <c r="I14" s="189" t="s">
        <v>150</v>
      </c>
      <c r="J14" s="7">
        <v>-0.32700000000000001</v>
      </c>
      <c r="K14" s="8">
        <v>-0.377</v>
      </c>
    </row>
    <row r="15" spans="2:13" x14ac:dyDescent="0.25">
      <c r="B15" s="59" t="s">
        <v>151</v>
      </c>
      <c r="C15" s="64">
        <v>-0.443</v>
      </c>
      <c r="D15" s="64">
        <v>-0.49299999999999999</v>
      </c>
      <c r="E15" s="59" t="s">
        <v>148</v>
      </c>
      <c r="F15" s="64"/>
      <c r="G15" s="64">
        <v>-0.32200000000000001</v>
      </c>
      <c r="H15" s="65">
        <v>-0.372</v>
      </c>
      <c r="I15" s="189" t="s">
        <v>152</v>
      </c>
      <c r="J15" s="7">
        <v>-0.33200000000000002</v>
      </c>
      <c r="K15" s="8">
        <v>-0.38200000000000001</v>
      </c>
    </row>
    <row r="16" spans="2:13" x14ac:dyDescent="0.25">
      <c r="B16" s="59"/>
      <c r="C16" s="64"/>
      <c r="D16" s="64"/>
      <c r="E16" s="59" t="s">
        <v>150</v>
      </c>
      <c r="F16" s="64"/>
      <c r="G16" s="64">
        <v>-0.32800000000000001</v>
      </c>
      <c r="H16" s="65">
        <v>-0.378</v>
      </c>
      <c r="I16" s="189" t="s">
        <v>153</v>
      </c>
      <c r="J16" s="7">
        <v>-0.33800000000000002</v>
      </c>
      <c r="K16" s="8">
        <v>-0.38800000000000001</v>
      </c>
    </row>
    <row r="17" spans="2:11" x14ac:dyDescent="0.25">
      <c r="B17" s="59" t="s">
        <v>166</v>
      </c>
      <c r="C17" s="64">
        <v>-0.40600000000000003</v>
      </c>
      <c r="D17" s="64">
        <v>-0.45600000000000002</v>
      </c>
      <c r="E17" s="59" t="s">
        <v>152</v>
      </c>
      <c r="F17" s="64"/>
      <c r="G17" s="64">
        <v>-0.33500000000000002</v>
      </c>
      <c r="H17" s="65">
        <v>-0.38500000000000001</v>
      </c>
      <c r="I17" s="189" t="s">
        <v>154</v>
      </c>
      <c r="J17" s="7">
        <v>-0.34300000000000003</v>
      </c>
      <c r="K17" s="8">
        <v>-0.39300000000000002</v>
      </c>
    </row>
    <row r="18" spans="2:11" x14ac:dyDescent="0.25">
      <c r="B18" s="59" t="s">
        <v>155</v>
      </c>
      <c r="C18" s="64">
        <v>-0.41299999999999998</v>
      </c>
      <c r="D18" s="64">
        <v>-0.46300000000000002</v>
      </c>
      <c r="E18" s="59" t="s">
        <v>153</v>
      </c>
      <c r="F18" s="64"/>
      <c r="G18" s="64">
        <v>-0.34100000000000003</v>
      </c>
      <c r="H18" s="65">
        <v>-0.39100000000000001</v>
      </c>
      <c r="I18" s="189" t="s">
        <v>156</v>
      </c>
      <c r="J18" s="7">
        <v>-0.34599999999999997</v>
      </c>
      <c r="K18" s="8">
        <v>-0.39600000000000002</v>
      </c>
    </row>
    <row r="19" spans="2:11" x14ac:dyDescent="0.25">
      <c r="B19" s="59" t="s">
        <v>157</v>
      </c>
      <c r="C19" s="64">
        <v>-0.41399999999999998</v>
      </c>
      <c r="D19" s="64">
        <v>-0.46400000000000002</v>
      </c>
      <c r="E19" s="59"/>
      <c r="F19" s="64"/>
      <c r="G19" s="64"/>
      <c r="H19" s="65"/>
      <c r="I19" s="189" t="s">
        <v>158</v>
      </c>
      <c r="J19" s="7">
        <v>-0.35299999999999998</v>
      </c>
      <c r="K19" s="8">
        <v>-0.40300000000000002</v>
      </c>
    </row>
    <row r="20" spans="2:11" x14ac:dyDescent="0.25">
      <c r="B20" s="59" t="s">
        <v>159</v>
      </c>
      <c r="C20" s="64">
        <v>-0.41399999999999998</v>
      </c>
      <c r="D20" s="64">
        <v>-0.46400000000000002</v>
      </c>
      <c r="E20" s="59"/>
      <c r="F20" s="64"/>
      <c r="G20" s="64"/>
      <c r="H20" s="65"/>
      <c r="I20" s="189" t="s">
        <v>161</v>
      </c>
      <c r="J20" s="7">
        <v>-0.32600000000000001</v>
      </c>
      <c r="K20" s="8">
        <v>-0.376</v>
      </c>
    </row>
    <row r="21" spans="2:11" x14ac:dyDescent="0.25">
      <c r="B21" s="59"/>
      <c r="C21" s="64"/>
      <c r="D21" s="64"/>
      <c r="E21" s="59"/>
      <c r="F21" s="64"/>
      <c r="G21" s="64"/>
      <c r="H21" s="65"/>
      <c r="I21" s="189"/>
      <c r="J21" s="7"/>
      <c r="K21" s="8"/>
    </row>
    <row r="22" spans="2:11" x14ac:dyDescent="0.25">
      <c r="B22" s="59" t="s">
        <v>167</v>
      </c>
      <c r="C22" s="64">
        <v>-0.33500000000000002</v>
      </c>
      <c r="D22" s="64">
        <v>-0.38500000000000001</v>
      </c>
      <c r="E22" s="59"/>
      <c r="F22" s="64"/>
      <c r="G22" s="64"/>
      <c r="H22" s="65"/>
      <c r="I22" s="189"/>
      <c r="J22" s="7"/>
      <c r="K22" s="8"/>
    </row>
    <row r="23" spans="2:11" x14ac:dyDescent="0.25">
      <c r="B23" s="59" t="s">
        <v>162</v>
      </c>
      <c r="C23" s="64">
        <v>-0.35399999999999998</v>
      </c>
      <c r="D23" s="64">
        <v>-0.40400000000000003</v>
      </c>
      <c r="E23" s="59"/>
      <c r="F23" s="64"/>
      <c r="G23" s="64"/>
      <c r="H23" s="64"/>
      <c r="I23" s="300" t="s">
        <v>284</v>
      </c>
      <c r="J23" s="300"/>
      <c r="K23" s="300"/>
    </row>
    <row r="24" spans="2:11" x14ac:dyDescent="0.25">
      <c r="B24" s="59" t="s">
        <v>163</v>
      </c>
      <c r="C24" s="64">
        <v>-0.34200000000000003</v>
      </c>
      <c r="D24" s="64">
        <v>-0.39200000000000002</v>
      </c>
      <c r="E24" s="6"/>
      <c r="F24" s="189"/>
      <c r="G24" s="189"/>
      <c r="H24" s="189"/>
      <c r="I24" s="6" t="s">
        <v>164</v>
      </c>
      <c r="J24" s="189">
        <v>-0.27300000000000002</v>
      </c>
      <c r="K24" s="8">
        <v>-0.32300000000000001</v>
      </c>
    </row>
    <row r="25" spans="2:11" x14ac:dyDescent="0.25">
      <c r="B25" s="66" t="s">
        <v>165</v>
      </c>
      <c r="C25" s="67">
        <v>-0.35199999999999998</v>
      </c>
      <c r="D25" s="67">
        <v>-0.40200000000000002</v>
      </c>
      <c r="E25" s="9"/>
      <c r="F25" s="10"/>
      <c r="G25" s="10"/>
      <c r="H25" s="10"/>
      <c r="I25" s="9"/>
      <c r="J25" s="10"/>
      <c r="K25" s="11"/>
    </row>
    <row r="35" spans="2:9" x14ac:dyDescent="0.25">
      <c r="B35" s="1"/>
      <c r="C35" s="2"/>
    </row>
    <row r="36" spans="2:9" x14ac:dyDescent="0.25">
      <c r="B36" s="1"/>
      <c r="C36" s="2"/>
    </row>
    <row r="46" spans="2:9" x14ac:dyDescent="0.25">
      <c r="H46" s="61"/>
      <c r="I46" s="61"/>
    </row>
  </sheetData>
  <mergeCells count="6">
    <mergeCell ref="I23:K23"/>
    <mergeCell ref="E13:H13"/>
    <mergeCell ref="B4:D4"/>
    <mergeCell ref="E4:H4"/>
    <mergeCell ref="I4:K4"/>
    <mergeCell ref="I12:K12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Foglio6">
    <tabColor indexed="34"/>
  </sheetPr>
  <dimension ref="B2:L24"/>
  <sheetViews>
    <sheetView zoomScaleNormal="100" workbookViewId="0">
      <selection activeCell="K27" sqref="K27"/>
    </sheetView>
  </sheetViews>
  <sheetFormatPr defaultRowHeight="12.5" x14ac:dyDescent="0.25"/>
  <cols>
    <col min="1" max="1" width="6.08984375" customWidth="1"/>
    <col min="2" max="2" width="10" bestFit="1" customWidth="1"/>
    <col min="3" max="3" width="10.08984375" bestFit="1" customWidth="1"/>
    <col min="4" max="4" width="7.36328125" bestFit="1" customWidth="1"/>
    <col min="6" max="6" width="10.54296875" bestFit="1" customWidth="1"/>
    <col min="7" max="7" width="6.54296875" bestFit="1" customWidth="1"/>
    <col min="8" max="8" width="9.08984375" bestFit="1" customWidth="1"/>
    <col min="9" max="9" width="6.54296875" bestFit="1" customWidth="1"/>
    <col min="10" max="10" width="6.6328125" bestFit="1" customWidth="1"/>
    <col min="11" max="11" width="10.54296875" bestFit="1" customWidth="1"/>
    <col min="12" max="12" width="6.54296875" bestFit="1" customWidth="1"/>
  </cols>
  <sheetData>
    <row r="2" spans="2:12" ht="13" x14ac:dyDescent="0.3">
      <c r="B2" s="20">
        <v>0.6743055555555556</v>
      </c>
      <c r="C2" s="101">
        <v>43769</v>
      </c>
      <c r="D2" s="21" t="s">
        <v>0</v>
      </c>
      <c r="E2" s="21" t="s">
        <v>1</v>
      </c>
      <c r="F2" s="21" t="s">
        <v>73</v>
      </c>
      <c r="G2" s="21"/>
      <c r="H2" s="21" t="s">
        <v>1</v>
      </c>
      <c r="I2" s="21"/>
      <c r="J2" s="21"/>
      <c r="K2" s="21" t="s">
        <v>73</v>
      </c>
      <c r="L2" s="22"/>
    </row>
    <row r="3" spans="2:12" x14ac:dyDescent="0.25">
      <c r="B3" s="296" t="s">
        <v>121</v>
      </c>
      <c r="C3" s="297"/>
      <c r="D3" s="297"/>
      <c r="E3" s="297"/>
      <c r="F3" s="297"/>
      <c r="G3" s="306"/>
      <c r="H3" s="301" t="s">
        <v>122</v>
      </c>
      <c r="I3" s="305"/>
      <c r="J3" s="200"/>
      <c r="K3" s="19"/>
      <c r="L3" s="13"/>
    </row>
    <row r="4" spans="2:12" x14ac:dyDescent="0.25">
      <c r="B4" s="301" t="s">
        <v>120</v>
      </c>
      <c r="C4" s="302"/>
      <c r="D4" s="302"/>
      <c r="E4" s="302"/>
      <c r="F4" s="302"/>
      <c r="G4" s="302"/>
      <c r="H4" s="304"/>
      <c r="I4" s="299"/>
      <c r="J4" s="14"/>
      <c r="K4" s="3"/>
      <c r="L4" s="15"/>
    </row>
    <row r="5" spans="2:12" x14ac:dyDescent="0.25">
      <c r="B5" s="58" t="s">
        <v>111</v>
      </c>
      <c r="C5" s="62">
        <v>-0.34</v>
      </c>
      <c r="D5" s="63">
        <v>-0.38</v>
      </c>
      <c r="E5" s="58" t="s">
        <v>74</v>
      </c>
      <c r="F5" s="62">
        <v>0.33</v>
      </c>
      <c r="G5" s="63">
        <v>0.28999999999999998</v>
      </c>
      <c r="H5" s="58" t="s">
        <v>111</v>
      </c>
      <c r="I5" s="199">
        <v>7.15</v>
      </c>
      <c r="J5" s="59"/>
      <c r="K5" s="64"/>
      <c r="L5" s="65"/>
    </row>
    <row r="6" spans="2:12" x14ac:dyDescent="0.25">
      <c r="B6" s="59" t="s">
        <v>112</v>
      </c>
      <c r="C6" s="64">
        <v>-0.34300000000000003</v>
      </c>
      <c r="D6" s="65">
        <v>-0.38300000000000001</v>
      </c>
      <c r="E6" s="59" t="s">
        <v>75</v>
      </c>
      <c r="F6" s="64">
        <v>0.35899999999999999</v>
      </c>
      <c r="G6" s="65">
        <v>0.31900000000000001</v>
      </c>
      <c r="H6" s="59" t="s">
        <v>112</v>
      </c>
      <c r="I6" s="87">
        <v>7.3</v>
      </c>
      <c r="J6" s="59"/>
      <c r="K6" s="64"/>
      <c r="L6" s="65"/>
    </row>
    <row r="7" spans="2:12" x14ac:dyDescent="0.25">
      <c r="B7" s="59" t="s">
        <v>113</v>
      </c>
      <c r="C7" s="64">
        <v>-0.32</v>
      </c>
      <c r="D7" s="65">
        <v>-0.36</v>
      </c>
      <c r="E7" s="59" t="s">
        <v>76</v>
      </c>
      <c r="F7" s="64">
        <v>0.38400000000000001</v>
      </c>
      <c r="G7" s="65">
        <v>0.34399999999999997</v>
      </c>
      <c r="H7" s="59" t="s">
        <v>113</v>
      </c>
      <c r="I7" s="87">
        <v>7.4</v>
      </c>
      <c r="J7" s="59"/>
      <c r="K7" s="64"/>
      <c r="L7" s="65"/>
    </row>
    <row r="8" spans="2:12" x14ac:dyDescent="0.25">
      <c r="B8" s="59" t="s">
        <v>114</v>
      </c>
      <c r="C8" s="64">
        <v>-0.28399999999999997</v>
      </c>
      <c r="D8" s="65">
        <v>-0.32400000000000001</v>
      </c>
      <c r="E8" s="59" t="s">
        <v>77</v>
      </c>
      <c r="F8" s="64">
        <v>0.40500000000000003</v>
      </c>
      <c r="G8" s="65">
        <v>0.36499999999999999</v>
      </c>
      <c r="H8" s="59" t="s">
        <v>114</v>
      </c>
      <c r="I8" s="87">
        <v>7.45</v>
      </c>
      <c r="J8" s="59"/>
      <c r="K8" s="64"/>
      <c r="L8" s="65"/>
    </row>
    <row r="9" spans="2:12" x14ac:dyDescent="0.25">
      <c r="B9" s="59" t="s">
        <v>115</v>
      </c>
      <c r="C9" s="64">
        <v>-0.24</v>
      </c>
      <c r="D9" s="65">
        <v>-0.28000000000000003</v>
      </c>
      <c r="E9" s="59" t="s">
        <v>78</v>
      </c>
      <c r="F9" s="64">
        <v>0.42099999999999999</v>
      </c>
      <c r="G9" s="65">
        <v>0.38100000000000001</v>
      </c>
      <c r="H9" s="59" t="s">
        <v>115</v>
      </c>
      <c r="I9" s="87">
        <v>7.4</v>
      </c>
      <c r="J9" s="59"/>
      <c r="K9" s="64"/>
      <c r="L9" s="65"/>
    </row>
    <row r="10" spans="2:12" x14ac:dyDescent="0.25">
      <c r="B10" s="59" t="s">
        <v>116</v>
      </c>
      <c r="C10" s="64">
        <v>-0.19</v>
      </c>
      <c r="D10" s="65">
        <v>-0.23</v>
      </c>
      <c r="E10" s="59" t="s">
        <v>79</v>
      </c>
      <c r="F10" s="64">
        <v>0.434</v>
      </c>
      <c r="G10" s="65">
        <v>0.39400000000000002</v>
      </c>
      <c r="H10" s="59" t="s">
        <v>116</v>
      </c>
      <c r="I10" s="87">
        <v>7.3</v>
      </c>
      <c r="J10" s="59"/>
      <c r="K10" s="64"/>
      <c r="L10" s="65"/>
    </row>
    <row r="11" spans="2:12" x14ac:dyDescent="0.25">
      <c r="B11" s="59" t="s">
        <v>117</v>
      </c>
      <c r="C11" s="64">
        <v>-0.13400000000000001</v>
      </c>
      <c r="D11" s="65">
        <v>-0.17399999999999999</v>
      </c>
      <c r="E11" s="59" t="s">
        <v>80</v>
      </c>
      <c r="F11" s="64">
        <v>0.44400000000000001</v>
      </c>
      <c r="G11" s="65">
        <v>0.40400000000000003</v>
      </c>
      <c r="H11" s="59" t="s">
        <v>117</v>
      </c>
      <c r="I11" s="87">
        <v>7.15</v>
      </c>
      <c r="J11" s="59"/>
      <c r="K11" s="64"/>
      <c r="L11" s="65"/>
    </row>
    <row r="12" spans="2:12" x14ac:dyDescent="0.25">
      <c r="B12" s="59" t="s">
        <v>118</v>
      </c>
      <c r="C12" s="64">
        <v>-7.3999999999999996E-2</v>
      </c>
      <c r="D12" s="65">
        <v>-0.114</v>
      </c>
      <c r="E12" s="59" t="s">
        <v>81</v>
      </c>
      <c r="F12" s="64">
        <v>0.45100000000000001</v>
      </c>
      <c r="G12" s="65">
        <v>0.41099999999999998</v>
      </c>
      <c r="H12" s="59" t="s">
        <v>118</v>
      </c>
      <c r="I12" s="87">
        <v>6.95</v>
      </c>
      <c r="J12" s="59"/>
      <c r="K12" s="64"/>
      <c r="L12" s="65"/>
    </row>
    <row r="13" spans="2:12" x14ac:dyDescent="0.25">
      <c r="B13" s="59" t="s">
        <v>119</v>
      </c>
      <c r="C13" s="64">
        <v>-1.2999999999999999E-2</v>
      </c>
      <c r="D13" s="65">
        <v>-5.2999999999999999E-2</v>
      </c>
      <c r="E13" s="59" t="s">
        <v>83</v>
      </c>
      <c r="F13" s="64">
        <v>0.45600000000000002</v>
      </c>
      <c r="G13" s="65">
        <v>0.41599999999999998</v>
      </c>
      <c r="H13" s="59" t="s">
        <v>119</v>
      </c>
      <c r="I13" s="87">
        <v>6.7</v>
      </c>
      <c r="J13" s="59"/>
      <c r="K13" s="64"/>
      <c r="L13" s="65"/>
    </row>
    <row r="14" spans="2:12" x14ac:dyDescent="0.25">
      <c r="B14" s="59" t="s">
        <v>82</v>
      </c>
      <c r="C14" s="64">
        <v>4.5999999999999999E-2</v>
      </c>
      <c r="D14" s="65">
        <v>6.0000000000000001E-3</v>
      </c>
      <c r="E14" s="59" t="s">
        <v>84</v>
      </c>
      <c r="F14" s="64">
        <v>0.45900000000000002</v>
      </c>
      <c r="G14" s="65">
        <v>0.41899999999999998</v>
      </c>
      <c r="H14" s="59" t="s">
        <v>82</v>
      </c>
      <c r="I14" s="87">
        <v>6.45</v>
      </c>
      <c r="J14" s="59"/>
      <c r="K14" s="64"/>
      <c r="L14" s="65"/>
    </row>
    <row r="15" spans="2:12" x14ac:dyDescent="0.25">
      <c r="B15" s="59" t="s">
        <v>85</v>
      </c>
      <c r="C15" s="64">
        <v>0.104</v>
      </c>
      <c r="D15" s="65">
        <v>6.4000000000000001E-2</v>
      </c>
      <c r="E15" s="59" t="s">
        <v>87</v>
      </c>
      <c r="F15" s="64">
        <v>0.46100000000000002</v>
      </c>
      <c r="G15" s="65">
        <v>0.42099999999999999</v>
      </c>
      <c r="H15" s="59"/>
      <c r="I15" s="65"/>
      <c r="J15" s="59" t="s">
        <v>88</v>
      </c>
      <c r="K15" s="64">
        <v>0.13200000000000001</v>
      </c>
      <c r="L15" s="65">
        <v>9.1999999999999998E-2</v>
      </c>
    </row>
    <row r="16" spans="2:12" x14ac:dyDescent="0.25">
      <c r="B16" s="59" t="s">
        <v>86</v>
      </c>
      <c r="C16" s="64">
        <v>0.158</v>
      </c>
      <c r="D16" s="65">
        <v>0.11799999999999999</v>
      </c>
      <c r="E16" s="59" t="s">
        <v>90</v>
      </c>
      <c r="F16" s="64">
        <v>0.46100000000000002</v>
      </c>
      <c r="G16" s="65">
        <v>0.42099999999999999</v>
      </c>
      <c r="H16" s="59"/>
      <c r="I16" s="65"/>
      <c r="J16" s="59" t="s">
        <v>91</v>
      </c>
      <c r="K16" s="64">
        <v>0.26900000000000002</v>
      </c>
      <c r="L16" s="65">
        <v>0.22900000000000001</v>
      </c>
    </row>
    <row r="17" spans="2:12" x14ac:dyDescent="0.25">
      <c r="B17" s="59" t="s">
        <v>89</v>
      </c>
      <c r="C17" s="64">
        <v>0.20799999999999999</v>
      </c>
      <c r="D17" s="65">
        <v>0.16800000000000001</v>
      </c>
      <c r="E17" s="64" t="s">
        <v>93</v>
      </c>
      <c r="F17" s="64">
        <v>0.46100000000000002</v>
      </c>
      <c r="G17" s="64">
        <v>0.42099999999999999</v>
      </c>
      <c r="H17" s="59"/>
      <c r="I17" s="65"/>
      <c r="J17" s="59" t="s">
        <v>94</v>
      </c>
      <c r="K17" s="64">
        <v>0.39500000000000002</v>
      </c>
      <c r="L17" s="65">
        <v>0.35499999999999998</v>
      </c>
    </row>
    <row r="18" spans="2:12" x14ac:dyDescent="0.25">
      <c r="B18" s="59" t="s">
        <v>92</v>
      </c>
      <c r="C18" s="64">
        <v>0.254</v>
      </c>
      <c r="D18" s="65">
        <v>0.214</v>
      </c>
      <c r="E18" s="59" t="s">
        <v>96</v>
      </c>
      <c r="F18" s="64">
        <v>0.45900000000000002</v>
      </c>
      <c r="G18" s="65">
        <v>0.41899999999999998</v>
      </c>
      <c r="H18" s="59"/>
      <c r="I18" s="65"/>
      <c r="J18" s="59" t="s">
        <v>97</v>
      </c>
      <c r="K18" s="64">
        <v>0.433</v>
      </c>
      <c r="L18" s="65">
        <v>0.39300000000000002</v>
      </c>
    </row>
    <row r="19" spans="2:12" x14ac:dyDescent="0.25">
      <c r="B19" s="59" t="s">
        <v>95</v>
      </c>
      <c r="C19" s="64">
        <v>0.29499999999999998</v>
      </c>
      <c r="D19" s="65">
        <v>0.255</v>
      </c>
      <c r="E19" s="59" t="s">
        <v>98</v>
      </c>
      <c r="F19" s="64">
        <v>0.45700000000000002</v>
      </c>
      <c r="G19" s="65">
        <v>0.41699999999999998</v>
      </c>
      <c r="H19" s="59"/>
      <c r="I19" s="65"/>
      <c r="J19" s="59" t="s">
        <v>99</v>
      </c>
      <c r="K19" s="64">
        <v>0.43099999999999999</v>
      </c>
      <c r="L19" s="65">
        <v>0.39100000000000001</v>
      </c>
    </row>
    <row r="20" spans="2:12" x14ac:dyDescent="0.25">
      <c r="B20" s="59"/>
      <c r="C20" s="3"/>
      <c r="D20" s="15"/>
      <c r="E20" s="59" t="s">
        <v>100</v>
      </c>
      <c r="F20" s="64">
        <v>0.437</v>
      </c>
      <c r="G20" s="65">
        <v>0.39700000000000002</v>
      </c>
      <c r="H20" s="59"/>
      <c r="I20" s="65"/>
      <c r="J20" s="59" t="s">
        <v>101</v>
      </c>
      <c r="K20" s="64">
        <v>0.41099999999999998</v>
      </c>
      <c r="L20" s="65">
        <v>0.371</v>
      </c>
    </row>
    <row r="21" spans="2:12" x14ac:dyDescent="0.25">
      <c r="B21" s="59"/>
      <c r="C21" s="64"/>
      <c r="D21" s="65"/>
      <c r="E21" s="59" t="s">
        <v>102</v>
      </c>
      <c r="F21" s="64">
        <v>0.40699999999999997</v>
      </c>
      <c r="G21" s="65">
        <v>0.36699999999999999</v>
      </c>
      <c r="H21" s="59"/>
      <c r="I21" s="65"/>
      <c r="J21" s="59" t="s">
        <v>103</v>
      </c>
      <c r="K21" s="64">
        <v>0.38100000000000001</v>
      </c>
      <c r="L21" s="65">
        <v>0.34100000000000003</v>
      </c>
    </row>
    <row r="22" spans="2:12" x14ac:dyDescent="0.25">
      <c r="B22" s="59"/>
      <c r="E22" s="201" t="s">
        <v>365</v>
      </c>
      <c r="F22" s="140">
        <v>0.376</v>
      </c>
      <c r="G22" s="65">
        <v>0.33600000000000002</v>
      </c>
      <c r="J22" s="201" t="s">
        <v>366</v>
      </c>
      <c r="K22" s="64">
        <v>0.35</v>
      </c>
      <c r="L22" s="65">
        <v>0.31</v>
      </c>
    </row>
    <row r="23" spans="2:12" x14ac:dyDescent="0.25">
      <c r="B23" s="59"/>
      <c r="C23" s="64"/>
      <c r="D23" s="65"/>
      <c r="E23" s="59" t="s">
        <v>104</v>
      </c>
      <c r="F23" s="64">
        <v>0.34399999999999997</v>
      </c>
      <c r="G23" s="65">
        <v>0.30399999999999999</v>
      </c>
      <c r="H23" s="59"/>
      <c r="I23" s="65"/>
      <c r="J23" s="59" t="s">
        <v>105</v>
      </c>
      <c r="K23" s="64">
        <v>0.318</v>
      </c>
      <c r="L23" s="65">
        <v>0.27800000000000002</v>
      </c>
    </row>
    <row r="24" spans="2:12" x14ac:dyDescent="0.25">
      <c r="B24" s="187"/>
      <c r="C24" s="67"/>
      <c r="D24" s="188"/>
      <c r="E24" s="187" t="s">
        <v>106</v>
      </c>
      <c r="F24" s="67">
        <v>0.31</v>
      </c>
      <c r="G24" s="188">
        <v>0.27</v>
      </c>
      <c r="H24" s="187"/>
      <c r="I24" s="188"/>
      <c r="J24" s="187" t="s">
        <v>107</v>
      </c>
      <c r="K24" s="67">
        <v>0.28399999999999997</v>
      </c>
      <c r="L24" s="188">
        <v>0.24399999999999999</v>
      </c>
    </row>
  </sheetData>
  <mergeCells count="3">
    <mergeCell ref="H3:I3"/>
    <mergeCell ref="B4:I4"/>
    <mergeCell ref="B3:G3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Foglio7">
    <tabColor indexed="34"/>
  </sheetPr>
  <dimension ref="B2:T23"/>
  <sheetViews>
    <sheetView zoomScaleNormal="100" workbookViewId="0">
      <selection activeCell="B3" sqref="B3:T3"/>
    </sheetView>
  </sheetViews>
  <sheetFormatPr defaultRowHeight="12.5" x14ac:dyDescent="0.25"/>
  <cols>
    <col min="1" max="1" width="6.08984375" customWidth="1"/>
    <col min="2" max="2" width="10" customWidth="1"/>
    <col min="3" max="3" width="9.54296875" bestFit="1" customWidth="1"/>
    <col min="4" max="4" width="7.36328125" customWidth="1"/>
    <col min="5" max="6" width="6.54296875" bestFit="1" customWidth="1"/>
    <col min="7" max="7" width="6.54296875" customWidth="1"/>
    <col min="8" max="8" width="6.54296875" bestFit="1" customWidth="1"/>
    <col min="9" max="9" width="6.54296875" customWidth="1"/>
    <col min="10" max="10" width="6.6328125" customWidth="1"/>
    <col min="11" max="20" width="6.54296875" bestFit="1" customWidth="1"/>
  </cols>
  <sheetData>
    <row r="2" spans="2:20" ht="13" x14ac:dyDescent="0.3">
      <c r="B2" s="172">
        <v>0.68125000000000002</v>
      </c>
      <c r="C2" s="173">
        <v>43769</v>
      </c>
      <c r="D2" s="174" t="s">
        <v>0</v>
      </c>
      <c r="E2" s="296" t="s">
        <v>359</v>
      </c>
      <c r="F2" s="297"/>
      <c r="G2" s="297"/>
      <c r="H2" s="297"/>
      <c r="I2" s="297"/>
      <c r="J2" s="297"/>
      <c r="K2" s="297"/>
      <c r="L2" s="297"/>
      <c r="M2" s="297"/>
      <c r="N2" s="297"/>
      <c r="O2" s="297"/>
      <c r="P2" s="297"/>
      <c r="Q2" s="297"/>
      <c r="R2" s="297"/>
      <c r="S2" s="297"/>
      <c r="T2" s="306"/>
    </row>
    <row r="3" spans="2:20" x14ac:dyDescent="0.25">
      <c r="B3" s="307" t="s">
        <v>358</v>
      </c>
      <c r="C3" s="307"/>
      <c r="D3" s="307"/>
      <c r="E3" s="307"/>
      <c r="F3" s="307"/>
      <c r="G3" s="307"/>
      <c r="H3" s="307"/>
      <c r="I3" s="307"/>
      <c r="J3" s="307"/>
      <c r="K3" s="307"/>
      <c r="L3" s="307"/>
      <c r="M3" s="307"/>
      <c r="N3" s="307"/>
      <c r="O3" s="307"/>
      <c r="P3" s="307"/>
      <c r="Q3" s="307"/>
      <c r="R3" s="307"/>
      <c r="S3" s="307"/>
      <c r="T3" s="307"/>
    </row>
    <row r="4" spans="2:20" x14ac:dyDescent="0.25">
      <c r="B4" s="174"/>
      <c r="C4" s="298" t="s">
        <v>355</v>
      </c>
      <c r="D4" s="298"/>
      <c r="E4" s="298"/>
      <c r="F4" s="298"/>
      <c r="G4" s="298"/>
      <c r="H4" s="298"/>
      <c r="I4" s="298"/>
      <c r="J4" s="298"/>
      <c r="K4" s="298"/>
      <c r="L4" s="298"/>
      <c r="M4" s="298"/>
      <c r="N4" s="298"/>
      <c r="O4" s="298"/>
      <c r="P4" s="298"/>
      <c r="Q4" s="298"/>
      <c r="R4" s="298"/>
      <c r="S4" s="298"/>
      <c r="T4" s="298"/>
    </row>
    <row r="5" spans="2:20" x14ac:dyDescent="0.25">
      <c r="B5" s="174"/>
      <c r="C5" s="162" t="s">
        <v>9</v>
      </c>
      <c r="D5" s="162" t="s">
        <v>10</v>
      </c>
      <c r="E5" s="162" t="s">
        <v>11</v>
      </c>
      <c r="F5" s="162" t="s">
        <v>12</v>
      </c>
      <c r="G5" s="175" t="s">
        <v>13</v>
      </c>
      <c r="H5" s="175" t="s">
        <v>14</v>
      </c>
      <c r="I5" s="162" t="s">
        <v>15</v>
      </c>
      <c r="J5" s="162" t="s">
        <v>16</v>
      </c>
      <c r="K5" s="162" t="s">
        <v>17</v>
      </c>
      <c r="L5" s="162" t="s">
        <v>18</v>
      </c>
      <c r="M5" s="162" t="s">
        <v>246</v>
      </c>
      <c r="N5" s="162" t="s">
        <v>214</v>
      </c>
      <c r="O5" s="162" t="s">
        <v>356</v>
      </c>
      <c r="P5" s="162" t="s">
        <v>357</v>
      </c>
      <c r="Q5" s="162" t="s">
        <v>19</v>
      </c>
      <c r="R5" s="162" t="s">
        <v>20</v>
      </c>
      <c r="S5" s="162" t="s">
        <v>21</v>
      </c>
      <c r="T5" s="162" t="s">
        <v>22</v>
      </c>
    </row>
    <row r="6" spans="2:20" x14ac:dyDescent="0.25">
      <c r="B6" s="163" t="s">
        <v>9</v>
      </c>
      <c r="C6" s="177">
        <v>-0.36599999999999999</v>
      </c>
      <c r="D6" s="178">
        <v>-0.32</v>
      </c>
      <c r="E6" s="178">
        <v>-0.28000000000000003</v>
      </c>
      <c r="F6" s="178">
        <v>-0.23</v>
      </c>
      <c r="G6" s="178">
        <v>-0.18</v>
      </c>
      <c r="H6" s="178">
        <v>-0.12</v>
      </c>
      <c r="I6" s="178">
        <v>-0.05</v>
      </c>
      <c r="J6" s="178">
        <v>7.0000000000000001E-3</v>
      </c>
      <c r="K6" s="178">
        <v>6.8000000000000005E-2</v>
      </c>
      <c r="L6" s="178">
        <v>0.128</v>
      </c>
      <c r="M6" s="178">
        <v>0.183</v>
      </c>
      <c r="N6" s="178">
        <v>0.23300000000000001</v>
      </c>
      <c r="O6" s="178">
        <v>0.27900000000000003</v>
      </c>
      <c r="P6" s="178">
        <v>0.32</v>
      </c>
      <c r="Q6" s="178">
        <v>0.35399999999999998</v>
      </c>
      <c r="R6" s="178">
        <v>0.45400000000000001</v>
      </c>
      <c r="S6" s="178">
        <v>0.47499999999999998</v>
      </c>
      <c r="T6" s="202">
        <v>0.46300000000000002</v>
      </c>
    </row>
    <row r="7" spans="2:20" x14ac:dyDescent="0.25">
      <c r="B7" s="72" t="s">
        <v>10</v>
      </c>
      <c r="C7" s="167">
        <v>-0.28999999999999998</v>
      </c>
      <c r="D7" s="168">
        <v>-0.24</v>
      </c>
      <c r="E7" s="168">
        <v>-0.19</v>
      </c>
      <c r="F7" s="168">
        <v>-0.13</v>
      </c>
      <c r="G7" s="168">
        <v>-7.0000000000000007E-2</v>
      </c>
      <c r="H7" s="168">
        <v>0</v>
      </c>
      <c r="I7" s="168">
        <v>0.06</v>
      </c>
      <c r="J7" s="168">
        <v>0.122</v>
      </c>
      <c r="K7" s="168">
        <v>0.182</v>
      </c>
      <c r="L7" s="168">
        <v>0.23699999999999999</v>
      </c>
      <c r="M7" s="3">
        <v>0.28699999999999998</v>
      </c>
      <c r="N7" s="3">
        <v>0.33300000000000002</v>
      </c>
      <c r="O7" s="3">
        <v>0.373</v>
      </c>
      <c r="P7" s="3">
        <v>0.40600000000000003</v>
      </c>
      <c r="Q7" s="3">
        <v>0.434</v>
      </c>
      <c r="R7" s="3">
        <v>0.505</v>
      </c>
      <c r="S7" s="3">
        <v>0.50800000000000001</v>
      </c>
      <c r="T7" s="15">
        <v>0.48699999999999999</v>
      </c>
    </row>
    <row r="8" spans="2:20" x14ac:dyDescent="0.25">
      <c r="B8" s="72" t="s">
        <v>11</v>
      </c>
      <c r="C8" s="167">
        <v>-0.19</v>
      </c>
      <c r="D8" s="168">
        <v>-0.14000000000000001</v>
      </c>
      <c r="E8" s="169">
        <v>-0.08</v>
      </c>
      <c r="F8" s="169">
        <v>-0.01</v>
      </c>
      <c r="G8" s="168">
        <v>5.0999999999999997E-2</v>
      </c>
      <c r="H8" s="168">
        <v>0.11799999999999999</v>
      </c>
      <c r="I8" s="168">
        <v>0.18099999999999999</v>
      </c>
      <c r="J8" s="168">
        <v>0.24099999999999999</v>
      </c>
      <c r="K8" s="168">
        <v>0.29599999999999999</v>
      </c>
      <c r="L8" s="168">
        <v>0.34499999999999997</v>
      </c>
      <c r="M8" s="3">
        <v>0.39</v>
      </c>
      <c r="N8" s="3">
        <v>0.42799999999999999</v>
      </c>
      <c r="O8" s="3">
        <v>0.46</v>
      </c>
      <c r="P8" s="3">
        <v>0.48599999999999999</v>
      </c>
      <c r="Q8" s="3">
        <v>0.50700000000000001</v>
      </c>
      <c r="R8" s="3">
        <v>0.55000000000000004</v>
      </c>
      <c r="S8" s="3">
        <v>0.53900000000000003</v>
      </c>
      <c r="T8" s="15">
        <v>0.50800000000000001</v>
      </c>
    </row>
    <row r="9" spans="2:20" x14ac:dyDescent="0.25">
      <c r="B9" s="176" t="s">
        <v>12</v>
      </c>
      <c r="C9" s="167">
        <v>-0.08</v>
      </c>
      <c r="D9" s="168">
        <v>-0.02</v>
      </c>
      <c r="E9" s="169">
        <v>4.2999999999999997E-2</v>
      </c>
      <c r="F9" s="169">
        <v>0.113</v>
      </c>
      <c r="G9" s="168">
        <v>0.18099999999999999</v>
      </c>
      <c r="H9" s="168">
        <v>0.24399999999999999</v>
      </c>
      <c r="I9" s="168">
        <v>0.30399999999999999</v>
      </c>
      <c r="J9" s="168">
        <v>0.35799999999999998</v>
      </c>
      <c r="K9" s="168">
        <v>0.40600000000000003</v>
      </c>
      <c r="L9" s="168">
        <v>0.44900000000000001</v>
      </c>
      <c r="M9" s="3">
        <v>0.48599999999999999</v>
      </c>
      <c r="N9" s="3">
        <v>0.51600000000000001</v>
      </c>
      <c r="O9" s="3">
        <v>0.54</v>
      </c>
      <c r="P9" s="3">
        <v>0.55800000000000005</v>
      </c>
      <c r="Q9" s="3">
        <v>0.57099999999999995</v>
      </c>
      <c r="R9" s="3">
        <v>0.59</v>
      </c>
      <c r="S9" s="3">
        <v>0.56399999999999995</v>
      </c>
      <c r="T9" s="15">
        <v>0.52500000000000002</v>
      </c>
    </row>
    <row r="10" spans="2:20" x14ac:dyDescent="0.25">
      <c r="B10" s="72" t="s">
        <v>13</v>
      </c>
      <c r="C10" s="167">
        <v>3.7999999999999999E-2</v>
      </c>
      <c r="D10" s="168">
        <v>0.109</v>
      </c>
      <c r="E10" s="169">
        <v>0.18</v>
      </c>
      <c r="F10" s="169">
        <v>0.248</v>
      </c>
      <c r="G10" s="168">
        <v>0.31</v>
      </c>
      <c r="H10" s="168">
        <v>0.36899999999999999</v>
      </c>
      <c r="I10" s="168">
        <v>0.42199999999999999</v>
      </c>
      <c r="J10" s="168">
        <v>0.46800000000000003</v>
      </c>
      <c r="K10" s="168">
        <v>0.50900000000000001</v>
      </c>
      <c r="L10" s="168">
        <v>0.54400000000000004</v>
      </c>
      <c r="M10" s="3">
        <v>0.57099999999999995</v>
      </c>
      <c r="N10" s="3">
        <v>0.59299999999999997</v>
      </c>
      <c r="O10" s="3">
        <v>0.60899999999999999</v>
      </c>
      <c r="P10" s="3">
        <v>0.62</v>
      </c>
      <c r="Q10" s="3">
        <v>0.627</v>
      </c>
      <c r="R10" s="3">
        <v>0.621</v>
      </c>
      <c r="S10" s="3">
        <v>0.58499999999999996</v>
      </c>
      <c r="T10" s="15">
        <v>0.53800000000000003</v>
      </c>
    </row>
    <row r="11" spans="2:20" x14ac:dyDescent="0.25">
      <c r="B11" s="72" t="s">
        <v>14</v>
      </c>
      <c r="C11" s="167">
        <v>0.17899999999999999</v>
      </c>
      <c r="D11" s="168">
        <v>0.252</v>
      </c>
      <c r="E11" s="169">
        <v>0.318</v>
      </c>
      <c r="F11" s="169">
        <v>0.378</v>
      </c>
      <c r="G11" s="168">
        <v>0.42599999999999999</v>
      </c>
      <c r="H11" s="168">
        <v>0.48599999999999999</v>
      </c>
      <c r="I11" s="168">
        <v>0.53</v>
      </c>
      <c r="J11" s="168">
        <v>0.56899999999999995</v>
      </c>
      <c r="K11" s="168">
        <v>0.60099999999999998</v>
      </c>
      <c r="L11" s="168">
        <v>0.626</v>
      </c>
      <c r="M11" s="3">
        <v>0.64500000000000002</v>
      </c>
      <c r="N11" s="3">
        <v>0.65800000000000003</v>
      </c>
      <c r="O11" s="3">
        <v>0.66600000000000004</v>
      </c>
      <c r="P11" s="3">
        <v>0.67100000000000004</v>
      </c>
      <c r="Q11" s="3">
        <v>0.67200000000000004</v>
      </c>
      <c r="R11" s="3">
        <v>0.64600000000000002</v>
      </c>
      <c r="S11" s="3">
        <v>0.59899999999999998</v>
      </c>
      <c r="T11" s="15">
        <v>0.54500000000000004</v>
      </c>
    </row>
    <row r="12" spans="2:20" x14ac:dyDescent="0.25">
      <c r="B12" s="72" t="s">
        <v>15</v>
      </c>
      <c r="C12" s="167">
        <v>0.32400000000000001</v>
      </c>
      <c r="D12" s="168">
        <v>0.38800000000000001</v>
      </c>
      <c r="E12" s="169">
        <v>0.44500000000000001</v>
      </c>
      <c r="F12" s="169">
        <v>0.501</v>
      </c>
      <c r="G12" s="168">
        <v>0.54800000000000004</v>
      </c>
      <c r="H12" s="168">
        <v>0.58899999999999997</v>
      </c>
      <c r="I12" s="168">
        <v>0.625</v>
      </c>
      <c r="J12" s="168">
        <v>0.65500000000000003</v>
      </c>
      <c r="K12" s="168">
        <v>0.67600000000000005</v>
      </c>
      <c r="L12" s="168">
        <v>0.69199999999999995</v>
      </c>
      <c r="M12" s="3">
        <v>0.70299999999999996</v>
      </c>
      <c r="N12" s="3">
        <v>0.70699999999999996</v>
      </c>
      <c r="O12" s="3">
        <v>0.71</v>
      </c>
      <c r="P12" s="3">
        <v>0.70899999999999996</v>
      </c>
      <c r="Q12" s="3">
        <v>0.70499999999999996</v>
      </c>
      <c r="R12" s="3">
        <v>0.66100000000000003</v>
      </c>
      <c r="S12" s="3">
        <v>0.60599999999999998</v>
      </c>
      <c r="T12" s="15">
        <v>0.54700000000000004</v>
      </c>
    </row>
    <row r="13" spans="2:20" x14ac:dyDescent="0.25">
      <c r="B13" s="72" t="s">
        <v>16</v>
      </c>
      <c r="C13" s="167">
        <v>0.45200000000000001</v>
      </c>
      <c r="D13" s="168">
        <v>0.50600000000000001</v>
      </c>
      <c r="E13" s="169">
        <v>0.56000000000000005</v>
      </c>
      <c r="F13" s="169">
        <v>0.60499999999999998</v>
      </c>
      <c r="G13" s="168">
        <v>0.64300000000000002</v>
      </c>
      <c r="H13" s="168">
        <v>0.67600000000000005</v>
      </c>
      <c r="I13" s="168">
        <v>0.70299999999999996</v>
      </c>
      <c r="J13" s="168">
        <v>0.72099999999999997</v>
      </c>
      <c r="K13" s="168">
        <v>0.73399999999999999</v>
      </c>
      <c r="L13" s="168">
        <v>0.74199999999999999</v>
      </c>
      <c r="M13" s="3">
        <v>0.74299999999999999</v>
      </c>
      <c r="N13" s="3">
        <v>0.74299999999999999</v>
      </c>
      <c r="O13" s="3">
        <v>0.73899999999999999</v>
      </c>
      <c r="P13" s="3">
        <v>0.73299999999999998</v>
      </c>
      <c r="Q13" s="3">
        <v>0.72399999999999998</v>
      </c>
      <c r="R13" s="3">
        <v>0.66900000000000004</v>
      </c>
      <c r="S13" s="3">
        <v>0.60599999999999998</v>
      </c>
      <c r="T13" s="15">
        <v>0.54300000000000004</v>
      </c>
    </row>
    <row r="14" spans="2:20" x14ac:dyDescent="0.25">
      <c r="B14" s="72" t="s">
        <v>17</v>
      </c>
      <c r="C14" s="167">
        <v>0.56000000000000005</v>
      </c>
      <c r="D14" s="168">
        <v>0.61499999999999999</v>
      </c>
      <c r="E14" s="169">
        <v>0.65600000000000003</v>
      </c>
      <c r="F14" s="169">
        <v>0.69199999999999995</v>
      </c>
      <c r="G14" s="168">
        <v>0.72199999999999998</v>
      </c>
      <c r="H14" s="168">
        <v>0.746</v>
      </c>
      <c r="I14" s="168">
        <v>0.76100000000000001</v>
      </c>
      <c r="J14" s="168">
        <v>0.77100000000000002</v>
      </c>
      <c r="K14" s="168">
        <v>0.77500000000000002</v>
      </c>
      <c r="L14" s="168">
        <v>0.77400000000000002</v>
      </c>
      <c r="M14" s="3">
        <v>0.77100000000000002</v>
      </c>
      <c r="N14" s="3">
        <v>0.76500000000000001</v>
      </c>
      <c r="O14" s="3">
        <v>0.75600000000000001</v>
      </c>
      <c r="P14" s="3">
        <v>0.745</v>
      </c>
      <c r="Q14" s="3">
        <v>0.73299999999999998</v>
      </c>
      <c r="R14" s="3">
        <v>0.66700000000000004</v>
      </c>
      <c r="S14" s="3">
        <v>0.6</v>
      </c>
      <c r="T14" s="15">
        <v>0.53300000000000003</v>
      </c>
    </row>
    <row r="15" spans="2:20" x14ac:dyDescent="0.25">
      <c r="B15" s="72" t="s">
        <v>18</v>
      </c>
      <c r="C15" s="167">
        <v>0.67</v>
      </c>
      <c r="D15" s="168">
        <v>0.70499999999999996</v>
      </c>
      <c r="E15" s="169">
        <v>0.73599999999999999</v>
      </c>
      <c r="F15" s="169">
        <v>0.76400000000000001</v>
      </c>
      <c r="G15" s="168">
        <v>0.78300000000000003</v>
      </c>
      <c r="H15" s="168">
        <v>0.79500000000000004</v>
      </c>
      <c r="I15" s="168">
        <v>0.80200000000000005</v>
      </c>
      <c r="J15" s="168">
        <v>0.80300000000000005</v>
      </c>
      <c r="K15" s="168">
        <v>0.79800000000000004</v>
      </c>
      <c r="L15" s="168">
        <v>0.79300000000000004</v>
      </c>
      <c r="M15" s="3">
        <v>0.78400000000000003</v>
      </c>
      <c r="N15" s="3">
        <v>0.77300000000000002</v>
      </c>
      <c r="O15" s="88">
        <v>0.76</v>
      </c>
      <c r="P15" s="3">
        <v>0.746</v>
      </c>
      <c r="Q15" s="3">
        <v>0.73099999999999998</v>
      </c>
      <c r="R15" s="3">
        <v>0.65800000000000003</v>
      </c>
      <c r="S15" s="3">
        <v>0.58699999999999997</v>
      </c>
      <c r="T15" s="15">
        <v>0.51900000000000002</v>
      </c>
    </row>
    <row r="16" spans="2:20" x14ac:dyDescent="0.25">
      <c r="B16" s="72" t="s">
        <v>246</v>
      </c>
      <c r="C16" s="167">
        <v>0.74</v>
      </c>
      <c r="D16" s="168">
        <v>0.76900000000000002</v>
      </c>
      <c r="E16" s="169">
        <v>0.79500000000000004</v>
      </c>
      <c r="F16" s="169">
        <v>0.81200000000000006</v>
      </c>
      <c r="G16" s="168">
        <v>0.82</v>
      </c>
      <c r="H16" s="168">
        <v>0.82399999999999995</v>
      </c>
      <c r="I16" s="168">
        <v>0.82199999999999995</v>
      </c>
      <c r="J16" s="168">
        <v>0.81499999999999995</v>
      </c>
      <c r="K16" s="168">
        <v>0.80700000000000005</v>
      </c>
      <c r="L16" s="168">
        <v>0.79600000000000004</v>
      </c>
      <c r="M16" s="3">
        <v>0.78300000000000003</v>
      </c>
      <c r="N16" s="3">
        <v>0.76800000000000002</v>
      </c>
      <c r="O16" s="3">
        <v>0.752</v>
      </c>
      <c r="P16" s="3">
        <v>0.73599999999999999</v>
      </c>
      <c r="Q16" s="3">
        <v>0.72099999999999997</v>
      </c>
      <c r="R16" s="3">
        <v>0.64300000000000002</v>
      </c>
      <c r="S16" s="3">
        <v>0.56899999999999995</v>
      </c>
      <c r="T16" s="15">
        <v>0.501</v>
      </c>
    </row>
    <row r="17" spans="2:20" x14ac:dyDescent="0.25">
      <c r="B17" s="72" t="s">
        <v>214</v>
      </c>
      <c r="C17" s="167">
        <v>0.79900000000000004</v>
      </c>
      <c r="D17" s="168">
        <v>0.82299999999999995</v>
      </c>
      <c r="E17" s="169">
        <v>0.83599999999999997</v>
      </c>
      <c r="F17" s="169">
        <v>0.84099999999999997</v>
      </c>
      <c r="G17" s="168">
        <v>0.84099999999999997</v>
      </c>
      <c r="H17" s="168">
        <v>0.83599999999999997</v>
      </c>
      <c r="I17" s="168">
        <v>0.82599999999999996</v>
      </c>
      <c r="J17" s="168">
        <v>0.81599999999999995</v>
      </c>
      <c r="K17" s="168">
        <v>0.80200000000000005</v>
      </c>
      <c r="L17" s="168">
        <v>0.78700000000000003</v>
      </c>
      <c r="M17" s="3">
        <v>0.77</v>
      </c>
      <c r="N17" s="3">
        <v>0.753</v>
      </c>
      <c r="O17" s="3">
        <v>0.73599999999999999</v>
      </c>
      <c r="P17" s="3">
        <v>0.71899999999999997</v>
      </c>
      <c r="Q17" s="3">
        <v>0.70099999999999996</v>
      </c>
      <c r="R17" s="3">
        <v>0.622</v>
      </c>
      <c r="S17" s="3">
        <v>0.54700000000000004</v>
      </c>
      <c r="T17" s="15">
        <v>0.48</v>
      </c>
    </row>
    <row r="18" spans="2:20" x14ac:dyDescent="0.25">
      <c r="B18" s="72" t="s">
        <v>356</v>
      </c>
      <c r="C18" s="167">
        <v>0.84699999999999998</v>
      </c>
      <c r="D18" s="168">
        <v>0.85499999999999998</v>
      </c>
      <c r="E18" s="169">
        <v>0.85499999999999998</v>
      </c>
      <c r="F18" s="169">
        <v>0.85199999999999998</v>
      </c>
      <c r="G18" s="168">
        <v>0.84299999999999997</v>
      </c>
      <c r="H18" s="168">
        <v>0.83</v>
      </c>
      <c r="I18" s="168">
        <v>0.81799999999999995</v>
      </c>
      <c r="J18" s="168">
        <v>0.80200000000000005</v>
      </c>
      <c r="K18" s="168">
        <v>0.78600000000000003</v>
      </c>
      <c r="L18" s="168">
        <v>0.76700000000000002</v>
      </c>
      <c r="M18" s="3">
        <v>0.749</v>
      </c>
      <c r="N18" s="3">
        <v>0.73</v>
      </c>
      <c r="O18" s="3">
        <v>0.71299999999999997</v>
      </c>
      <c r="P18" s="3">
        <v>0.69399999999999995</v>
      </c>
      <c r="Q18" s="3">
        <v>0.67800000000000005</v>
      </c>
      <c r="R18" s="3">
        <v>0.59599999999999997</v>
      </c>
      <c r="S18" s="3">
        <v>0.52100000000000002</v>
      </c>
      <c r="T18" s="15">
        <v>0.45600000000000002</v>
      </c>
    </row>
    <row r="19" spans="2:20" x14ac:dyDescent="0.25">
      <c r="B19" s="72" t="s">
        <v>357</v>
      </c>
      <c r="C19" s="167">
        <v>0.86299999999999999</v>
      </c>
      <c r="D19" s="168">
        <v>0.85899999999999999</v>
      </c>
      <c r="E19" s="169">
        <v>0.85399999999999998</v>
      </c>
      <c r="F19" s="169">
        <v>0.84299999999999997</v>
      </c>
      <c r="G19" s="168">
        <v>0.82699999999999996</v>
      </c>
      <c r="H19" s="168">
        <v>0.81299999999999994</v>
      </c>
      <c r="I19" s="168">
        <v>0.79600000000000004</v>
      </c>
      <c r="J19" s="168">
        <v>0.77800000000000002</v>
      </c>
      <c r="K19" s="168">
        <v>0.75800000000000001</v>
      </c>
      <c r="L19" s="168">
        <v>0.73899999999999999</v>
      </c>
      <c r="M19" s="3">
        <v>0.71899999999999997</v>
      </c>
      <c r="N19" s="3">
        <v>0.70099999999999996</v>
      </c>
      <c r="O19" s="3">
        <v>0.68200000000000005</v>
      </c>
      <c r="P19" s="3">
        <v>0.66500000000000004</v>
      </c>
      <c r="Q19" s="3">
        <v>0.64700000000000002</v>
      </c>
      <c r="R19" s="3">
        <v>0.56699999999999995</v>
      </c>
      <c r="S19" s="3">
        <v>0.49199999999999999</v>
      </c>
      <c r="T19" s="15">
        <v>0.43</v>
      </c>
    </row>
    <row r="20" spans="2:20" x14ac:dyDescent="0.25">
      <c r="B20" s="72" t="s">
        <v>19</v>
      </c>
      <c r="C20" s="167">
        <v>0.85599999999999998</v>
      </c>
      <c r="D20" s="168">
        <v>0.84899999999999998</v>
      </c>
      <c r="E20" s="169">
        <v>0.83599999999999997</v>
      </c>
      <c r="F20" s="169">
        <v>0.81799999999999995</v>
      </c>
      <c r="G20" s="168">
        <v>0.80300000000000005</v>
      </c>
      <c r="H20" s="168">
        <v>0.78400000000000003</v>
      </c>
      <c r="I20" s="168">
        <v>0.76500000000000001</v>
      </c>
      <c r="J20" s="168">
        <v>0.745</v>
      </c>
      <c r="K20" s="168">
        <v>0.72399999999999998</v>
      </c>
      <c r="L20" s="168">
        <v>0.70399999999999996</v>
      </c>
      <c r="M20" s="3">
        <v>0.68600000000000005</v>
      </c>
      <c r="N20" s="3">
        <v>0.66600000000000004</v>
      </c>
      <c r="O20" s="3">
        <v>0.64900000000000002</v>
      </c>
      <c r="P20" s="3">
        <v>0.63</v>
      </c>
      <c r="Q20" s="3">
        <v>0.61399999999999999</v>
      </c>
      <c r="R20" s="3">
        <v>0.53500000000000003</v>
      </c>
      <c r="S20" s="3">
        <v>0.46200000000000002</v>
      </c>
      <c r="T20" s="15">
        <v>0.40200000000000002</v>
      </c>
    </row>
    <row r="21" spans="2:20" x14ac:dyDescent="0.25">
      <c r="B21" s="72" t="s">
        <v>20</v>
      </c>
      <c r="C21" s="167">
        <v>0.68899999999999995</v>
      </c>
      <c r="D21" s="168">
        <v>0.66900000000000004</v>
      </c>
      <c r="E21" s="169">
        <v>0.64500000000000002</v>
      </c>
      <c r="F21" s="169">
        <v>0.624</v>
      </c>
      <c r="G21" s="168">
        <v>0.60299999999999998</v>
      </c>
      <c r="H21" s="168">
        <v>0.58499999999999996</v>
      </c>
      <c r="I21" s="168">
        <v>0.56499999999999995</v>
      </c>
      <c r="J21" s="168">
        <v>0.55000000000000004</v>
      </c>
      <c r="K21" s="168">
        <v>0.53100000000000003</v>
      </c>
      <c r="L21" s="168">
        <v>0.51600000000000001</v>
      </c>
      <c r="M21" s="3">
        <v>0.5</v>
      </c>
      <c r="N21" s="3">
        <v>0.48499999999999999</v>
      </c>
      <c r="O21" s="3">
        <v>0.47099999999999997</v>
      </c>
      <c r="P21" s="3">
        <v>0.45600000000000002</v>
      </c>
      <c r="Q21" s="3">
        <v>0.441</v>
      </c>
      <c r="R21" s="3">
        <v>0.373</v>
      </c>
      <c r="S21" s="3">
        <v>0.317</v>
      </c>
      <c r="T21" s="15">
        <v>0.26800000000000002</v>
      </c>
    </row>
    <row r="22" spans="2:20" x14ac:dyDescent="0.25">
      <c r="B22" s="72" t="s">
        <v>21</v>
      </c>
      <c r="C22" s="167">
        <v>0.495</v>
      </c>
      <c r="D22" s="168">
        <v>0.46899999999999997</v>
      </c>
      <c r="E22" s="169">
        <v>0.46</v>
      </c>
      <c r="F22" s="169">
        <v>0.44</v>
      </c>
      <c r="G22" s="168">
        <v>0.42699999999999999</v>
      </c>
      <c r="H22" s="168">
        <v>0.41299999999999998</v>
      </c>
      <c r="I22" s="168">
        <v>0.39900000000000002</v>
      </c>
      <c r="J22" s="168">
        <v>0.38600000000000001</v>
      </c>
      <c r="K22" s="168">
        <v>0.372</v>
      </c>
      <c r="L22" s="168">
        <v>0.35799999999999998</v>
      </c>
      <c r="M22" s="3">
        <v>0.34399999999999997</v>
      </c>
      <c r="N22" s="3">
        <v>0.33100000000000002</v>
      </c>
      <c r="O22" s="3">
        <v>0.318</v>
      </c>
      <c r="P22" s="3">
        <v>0.30499999999999999</v>
      </c>
      <c r="Q22" s="3">
        <v>0.29399999999999998</v>
      </c>
      <c r="R22" s="3">
        <v>0.24399999999999999</v>
      </c>
      <c r="S22" s="3">
        <v>0.19900000000000001</v>
      </c>
      <c r="T22" s="15">
        <v>0.187</v>
      </c>
    </row>
    <row r="23" spans="2:20" x14ac:dyDescent="0.25">
      <c r="B23" s="71" t="s">
        <v>22</v>
      </c>
      <c r="C23" s="170">
        <v>0.34300000000000003</v>
      </c>
      <c r="D23" s="171">
        <v>0.32900000000000001</v>
      </c>
      <c r="E23" s="203">
        <v>0.316</v>
      </c>
      <c r="F23" s="203">
        <v>0.30299999999999999</v>
      </c>
      <c r="G23" s="171">
        <v>0.28899999999999998</v>
      </c>
      <c r="H23" s="171">
        <v>0.27500000000000002</v>
      </c>
      <c r="I23" s="171">
        <v>0.26100000000000001</v>
      </c>
      <c r="J23" s="171">
        <v>0.248</v>
      </c>
      <c r="K23" s="171">
        <v>0.23599999999999999</v>
      </c>
      <c r="L23" s="171">
        <v>0.22600000000000001</v>
      </c>
      <c r="M23" s="18">
        <v>0.216</v>
      </c>
      <c r="N23" s="18">
        <v>0.20799999999999999</v>
      </c>
      <c r="O23" s="18">
        <v>0.19900000000000001</v>
      </c>
      <c r="P23" s="18">
        <v>0.19</v>
      </c>
      <c r="Q23" s="18">
        <v>0.18099999999999999</v>
      </c>
      <c r="R23" s="18">
        <v>0.14099999999999999</v>
      </c>
      <c r="S23" s="18">
        <v>0.13900000000000001</v>
      </c>
      <c r="T23" s="16">
        <v>0.13100000000000001</v>
      </c>
    </row>
  </sheetData>
  <mergeCells count="3">
    <mergeCell ref="E2:T2"/>
    <mergeCell ref="B3:T3"/>
    <mergeCell ref="C4:T4"/>
  </mergeCells>
  <pageMargins left="0.75" right="0.75" top="1" bottom="1" header="0.5" footer="0.5"/>
  <pageSetup orientation="portrait" r:id="rId1"/>
  <headerFooter alignWithMargins="0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Foglio8">
    <tabColor indexed="34"/>
  </sheetPr>
  <dimension ref="B2:O40"/>
  <sheetViews>
    <sheetView zoomScale="115" zoomScaleNormal="115" workbookViewId="0">
      <selection activeCell="I32" sqref="I32"/>
    </sheetView>
  </sheetViews>
  <sheetFormatPr defaultRowHeight="12.5" x14ac:dyDescent="0.25"/>
  <cols>
    <col min="3" max="3" width="10.08984375" bestFit="1" customWidth="1"/>
    <col min="5" max="6" width="11.36328125" customWidth="1"/>
    <col min="7" max="8" width="12.453125" customWidth="1"/>
    <col min="9" max="10" width="11.54296875" bestFit="1" customWidth="1"/>
    <col min="11" max="11" width="9" bestFit="1" customWidth="1"/>
  </cols>
  <sheetData>
    <row r="2" spans="2:8" ht="13" x14ac:dyDescent="0.3">
      <c r="B2" s="24">
        <v>0.68125000000000002</v>
      </c>
      <c r="C2" s="102">
        <v>43769</v>
      </c>
      <c r="D2" s="19" t="s">
        <v>0</v>
      </c>
      <c r="E2" s="19" t="s">
        <v>1</v>
      </c>
      <c r="F2" s="19" t="s">
        <v>288</v>
      </c>
      <c r="G2" s="19"/>
      <c r="H2" s="13"/>
    </row>
    <row r="3" spans="2:8" x14ac:dyDescent="0.25">
      <c r="B3" s="25"/>
      <c r="C3" s="3"/>
      <c r="D3" s="3"/>
      <c r="E3" s="3"/>
      <c r="F3" s="3"/>
      <c r="G3" s="3"/>
      <c r="H3" s="15"/>
    </row>
    <row r="4" spans="2:8" x14ac:dyDescent="0.25">
      <c r="B4" s="14"/>
      <c r="C4" s="307" t="s">
        <v>293</v>
      </c>
      <c r="D4" s="307"/>
      <c r="E4" s="296" t="s">
        <v>291</v>
      </c>
      <c r="F4" s="306"/>
      <c r="G4" s="296" t="s">
        <v>292</v>
      </c>
      <c r="H4" s="306"/>
    </row>
    <row r="5" spans="2:8" x14ac:dyDescent="0.25">
      <c r="B5" s="14"/>
      <c r="C5" s="300" t="s">
        <v>289</v>
      </c>
      <c r="D5" s="300"/>
      <c r="E5" s="301" t="s">
        <v>290</v>
      </c>
      <c r="F5" s="305"/>
      <c r="G5" s="301" t="s">
        <v>290</v>
      </c>
      <c r="H5" s="305"/>
    </row>
    <row r="6" spans="2:8" x14ac:dyDescent="0.25">
      <c r="B6" s="89" t="s">
        <v>257</v>
      </c>
      <c r="C6" s="103">
        <v>-0.46600000000000003</v>
      </c>
      <c r="D6" s="104">
        <v>-0.51600000000000001</v>
      </c>
      <c r="E6" s="89">
        <v>-0.40600000000000003</v>
      </c>
      <c r="F6" s="91">
        <v>-0.45600000000000002</v>
      </c>
      <c r="G6" s="103">
        <v>-0.441</v>
      </c>
      <c r="H6" s="105">
        <v>-0.51100000000000001</v>
      </c>
    </row>
    <row r="7" spans="2:8" x14ac:dyDescent="0.25">
      <c r="B7" s="6" t="s">
        <v>258</v>
      </c>
      <c r="C7" s="93">
        <v>-0.48099999999999998</v>
      </c>
      <c r="D7" s="106">
        <v>-0.53100000000000003</v>
      </c>
      <c r="E7" s="6">
        <v>-0.41099999999999998</v>
      </c>
      <c r="F7" s="92">
        <v>-0.46100000000000002</v>
      </c>
      <c r="G7" s="93">
        <v>-0.44600000000000001</v>
      </c>
      <c r="H7" s="94">
        <v>-0.51600000000000001</v>
      </c>
    </row>
    <row r="8" spans="2:8" x14ac:dyDescent="0.25">
      <c r="B8" s="6" t="s">
        <v>259</v>
      </c>
      <c r="C8" s="93">
        <v>-0.46600000000000003</v>
      </c>
      <c r="D8" s="106">
        <v>-0.51600000000000001</v>
      </c>
      <c r="E8" s="6">
        <v>-0.38800000000000001</v>
      </c>
      <c r="F8" s="92">
        <v>-0.438</v>
      </c>
      <c r="G8" s="93">
        <v>-0.42399999999999999</v>
      </c>
      <c r="H8" s="94">
        <v>-0.49399999999999999</v>
      </c>
    </row>
    <row r="9" spans="2:8" x14ac:dyDescent="0.25">
      <c r="B9" s="6" t="s">
        <v>260</v>
      </c>
      <c r="C9" s="93">
        <v>-0.44</v>
      </c>
      <c r="D9" s="106">
        <v>-0.49</v>
      </c>
      <c r="E9" s="6">
        <v>-0.35299999999999998</v>
      </c>
      <c r="F9" s="92">
        <v>-0.40300000000000002</v>
      </c>
      <c r="G9" s="93">
        <v>-0.39</v>
      </c>
      <c r="H9" s="94">
        <v>-0.46</v>
      </c>
    </row>
    <row r="10" spans="2:8" x14ac:dyDescent="0.25">
      <c r="B10" s="6" t="s">
        <v>261</v>
      </c>
      <c r="C10" s="93">
        <v>-0.40300000000000002</v>
      </c>
      <c r="D10" s="106">
        <v>-0.45300000000000001</v>
      </c>
      <c r="E10" s="6">
        <v>-0.309</v>
      </c>
      <c r="F10" s="92">
        <v>-0.35899999999999999</v>
      </c>
      <c r="G10" s="93">
        <v>-0.34499999999999997</v>
      </c>
      <c r="H10" s="94">
        <v>-0.41499999999999998</v>
      </c>
    </row>
    <row r="11" spans="2:8" x14ac:dyDescent="0.25">
      <c r="B11" s="6" t="s">
        <v>262</v>
      </c>
      <c r="C11" s="93">
        <v>-0.35599999999999998</v>
      </c>
      <c r="D11" s="106">
        <v>-0.40600000000000003</v>
      </c>
      <c r="E11" s="6">
        <v>-0.25800000000000001</v>
      </c>
      <c r="F11" s="92">
        <v>-0.308</v>
      </c>
      <c r="G11" s="93">
        <v>-0.29299999999999998</v>
      </c>
      <c r="H11" s="94">
        <v>-0.36299999999999999</v>
      </c>
    </row>
    <row r="12" spans="2:8" x14ac:dyDescent="0.25">
      <c r="B12" s="6" t="s">
        <v>263</v>
      </c>
      <c r="C12" s="93">
        <v>-0.30099999999999999</v>
      </c>
      <c r="D12" s="106">
        <v>-0.35099999999999998</v>
      </c>
      <c r="E12" s="6">
        <v>-0.20100000000000001</v>
      </c>
      <c r="F12" s="189">
        <v>-0.251</v>
      </c>
      <c r="G12" s="93">
        <v>-0.23599999999999999</v>
      </c>
      <c r="H12" s="94">
        <v>-0.30599999999999999</v>
      </c>
    </row>
    <row r="13" spans="2:8" x14ac:dyDescent="0.25">
      <c r="B13" s="6" t="s">
        <v>264</v>
      </c>
      <c r="C13" s="93">
        <v>-0.24199999999999999</v>
      </c>
      <c r="D13" s="106">
        <v>-0.29199999999999998</v>
      </c>
      <c r="E13" s="6">
        <v>-0.13900000000000001</v>
      </c>
      <c r="F13" s="189">
        <v>-0.189</v>
      </c>
      <c r="G13" s="93">
        <v>-0.17399999999999999</v>
      </c>
      <c r="H13" s="94">
        <v>-0.24399999999999999</v>
      </c>
    </row>
    <row r="14" spans="2:8" x14ac:dyDescent="0.25">
      <c r="B14" s="6" t="s">
        <v>265</v>
      </c>
      <c r="C14" s="93">
        <v>-0.182</v>
      </c>
      <c r="D14" s="106">
        <v>-0.23200000000000001</v>
      </c>
      <c r="E14" s="6">
        <v>-7.5999999999999998E-2</v>
      </c>
      <c r="F14" s="189">
        <v>-0.126</v>
      </c>
      <c r="G14" s="93">
        <v>-0.111</v>
      </c>
      <c r="H14" s="94">
        <v>-0.18099999999999999</v>
      </c>
    </row>
    <row r="15" spans="2:8" x14ac:dyDescent="0.25">
      <c r="B15" s="6" t="s">
        <v>266</v>
      </c>
      <c r="C15" s="93">
        <v>-0.122</v>
      </c>
      <c r="D15" s="106">
        <v>-0.17199999999999999</v>
      </c>
      <c r="E15" s="6">
        <v>-1.4999999999999999E-2</v>
      </c>
      <c r="F15" s="189">
        <v>-6.5000000000000002E-2</v>
      </c>
      <c r="G15" s="93">
        <v>-0.05</v>
      </c>
      <c r="H15" s="94">
        <v>-0.12</v>
      </c>
    </row>
    <row r="16" spans="2:8" x14ac:dyDescent="0.25">
      <c r="B16" s="6" t="s">
        <v>267</v>
      </c>
      <c r="C16" s="93">
        <v>-6.2E-2</v>
      </c>
      <c r="D16" s="106">
        <v>-0.112</v>
      </c>
      <c r="E16" s="6">
        <v>4.5999999999999999E-2</v>
      </c>
      <c r="F16" s="92">
        <v>4.0000000000000001E-3</v>
      </c>
      <c r="G16" s="93">
        <v>1.0999999999999999E-2</v>
      </c>
      <c r="H16" s="94">
        <v>5.8999999999999997E-2</v>
      </c>
    </row>
    <row r="17" spans="2:15" x14ac:dyDescent="0.25">
      <c r="B17" s="6" t="s">
        <v>268</v>
      </c>
      <c r="C17" s="93">
        <v>-7.0000000000000001E-3</v>
      </c>
      <c r="D17" s="106">
        <v>-5.7000000000000002E-2</v>
      </c>
      <c r="E17" s="6">
        <v>0.10299999999999999</v>
      </c>
      <c r="F17" s="92">
        <v>5.2999999999999999E-2</v>
      </c>
      <c r="G17" s="93">
        <v>6.9000000000000006E-2</v>
      </c>
      <c r="H17" s="94">
        <v>1E-3</v>
      </c>
    </row>
    <row r="18" spans="2:15" x14ac:dyDescent="0.25">
      <c r="B18" s="6" t="s">
        <v>269</v>
      </c>
      <c r="C18" s="93">
        <v>0.13700000000000001</v>
      </c>
      <c r="D18" s="106">
        <v>8.6999999999999994E-2</v>
      </c>
      <c r="E18" s="6">
        <v>0.25</v>
      </c>
      <c r="F18" s="92">
        <v>0.2</v>
      </c>
      <c r="G18" s="93">
        <v>0.217</v>
      </c>
      <c r="H18" s="94">
        <v>0.14699999999999999</v>
      </c>
    </row>
    <row r="19" spans="2:15" x14ac:dyDescent="0.25">
      <c r="B19" s="6" t="s">
        <v>270</v>
      </c>
      <c r="C19" s="93">
        <v>0.27700000000000002</v>
      </c>
      <c r="D19" s="106">
        <v>0.22700000000000001</v>
      </c>
      <c r="E19" s="6">
        <v>0.38900000000000001</v>
      </c>
      <c r="F19" s="92">
        <v>0.33900000000000002</v>
      </c>
      <c r="G19" s="93">
        <v>0.35799999999999998</v>
      </c>
      <c r="H19" s="94">
        <v>0.28799999999999998</v>
      </c>
    </row>
    <row r="20" spans="2:15" x14ac:dyDescent="0.25">
      <c r="B20" s="6" t="s">
        <v>271</v>
      </c>
      <c r="C20" s="93">
        <v>0.32600000000000001</v>
      </c>
      <c r="D20" s="106">
        <v>0.27600000000000002</v>
      </c>
      <c r="E20" s="6">
        <v>0.434</v>
      </c>
      <c r="F20" s="92">
        <v>0.38400000000000001</v>
      </c>
      <c r="G20" s="93">
        <v>0.40500000000000003</v>
      </c>
      <c r="H20" s="94">
        <v>0.33500000000000002</v>
      </c>
    </row>
    <row r="21" spans="2:15" x14ac:dyDescent="0.25">
      <c r="B21" s="6" t="s">
        <v>272</v>
      </c>
      <c r="C21" s="93">
        <v>0.33200000000000002</v>
      </c>
      <c r="D21" s="106">
        <v>0.28199999999999997</v>
      </c>
      <c r="E21" s="6">
        <v>0.437</v>
      </c>
      <c r="F21" s="92">
        <v>0.38700000000000001</v>
      </c>
      <c r="G21" s="93">
        <v>0.41199999999999998</v>
      </c>
      <c r="H21" s="94">
        <v>0.34200000000000003</v>
      </c>
    </row>
    <row r="22" spans="2:15" x14ac:dyDescent="0.25">
      <c r="B22" s="6" t="s">
        <v>273</v>
      </c>
      <c r="C22" s="93">
        <v>0.29499999999999998</v>
      </c>
      <c r="D22" s="106">
        <v>0.245</v>
      </c>
      <c r="E22" s="6">
        <v>0.39300000000000002</v>
      </c>
      <c r="F22" s="92">
        <v>0.34300000000000003</v>
      </c>
      <c r="G22" s="93">
        <v>0.373</v>
      </c>
      <c r="H22" s="94">
        <v>0.30299999999999999</v>
      </c>
    </row>
    <row r="23" spans="2:15" x14ac:dyDescent="0.25">
      <c r="B23" s="6" t="s">
        <v>274</v>
      </c>
      <c r="C23" s="93">
        <v>0.24399999999999999</v>
      </c>
      <c r="D23" s="106">
        <v>0.19400000000000001</v>
      </c>
      <c r="E23" s="6">
        <v>0.33500000000000002</v>
      </c>
      <c r="F23" s="92">
        <v>0.28499999999999998</v>
      </c>
      <c r="G23" s="93">
        <v>0.31900000000000001</v>
      </c>
      <c r="H23" s="94">
        <v>0.249</v>
      </c>
      <c r="I23" s="12"/>
      <c r="M23" s="12"/>
    </row>
    <row r="24" spans="2:15" x14ac:dyDescent="0.25">
      <c r="B24" s="9" t="s">
        <v>322</v>
      </c>
      <c r="C24" s="96">
        <v>0.218</v>
      </c>
      <c r="D24" s="107">
        <v>0.16800000000000001</v>
      </c>
      <c r="E24" s="9">
        <v>0.30299999999999999</v>
      </c>
      <c r="F24" s="10">
        <v>0.253</v>
      </c>
      <c r="G24" s="96">
        <v>0.28999999999999998</v>
      </c>
      <c r="H24" s="97">
        <v>0.22</v>
      </c>
      <c r="I24" s="5"/>
      <c r="J24" s="5"/>
      <c r="K24" s="5"/>
      <c r="M24" s="5"/>
      <c r="N24" s="5"/>
      <c r="O24" s="5"/>
    </row>
    <row r="25" spans="2:15" x14ac:dyDescent="0.25">
      <c r="I25" s="5"/>
      <c r="J25" s="4"/>
      <c r="K25" s="4"/>
    </row>
    <row r="26" spans="2:15" x14ac:dyDescent="0.25">
      <c r="C26" s="83"/>
      <c r="E26" s="83"/>
      <c r="G26" s="83"/>
      <c r="I26" s="84"/>
      <c r="J26" s="4"/>
      <c r="K26" s="4"/>
    </row>
    <row r="27" spans="2:15" x14ac:dyDescent="0.25">
      <c r="I27" s="4"/>
      <c r="J27" s="4"/>
      <c r="K27" s="4"/>
    </row>
    <row r="28" spans="2:15" x14ac:dyDescent="0.25">
      <c r="I28" s="4"/>
      <c r="J28" s="4"/>
      <c r="K28" s="4"/>
    </row>
    <row r="29" spans="2:15" x14ac:dyDescent="0.25">
      <c r="I29" s="4"/>
      <c r="J29" s="4"/>
      <c r="K29" s="4"/>
    </row>
    <row r="30" spans="2:15" x14ac:dyDescent="0.25">
      <c r="I30" s="4"/>
      <c r="J30" s="4"/>
      <c r="K30" s="4"/>
    </row>
    <row r="31" spans="2:15" x14ac:dyDescent="0.25">
      <c r="B31" s="1"/>
      <c r="C31" s="2"/>
      <c r="I31" s="4"/>
      <c r="J31" s="4"/>
      <c r="K31" s="4"/>
    </row>
    <row r="32" spans="2:15" x14ac:dyDescent="0.25">
      <c r="I32" s="4"/>
      <c r="J32" s="4"/>
      <c r="K32" s="4"/>
    </row>
    <row r="33" spans="9:11" x14ac:dyDescent="0.25">
      <c r="I33" s="4"/>
      <c r="J33" s="4"/>
      <c r="K33" s="4"/>
    </row>
    <row r="34" spans="9:11" x14ac:dyDescent="0.25">
      <c r="I34" s="4"/>
      <c r="J34" s="4"/>
      <c r="K34" s="4"/>
    </row>
    <row r="35" spans="9:11" x14ac:dyDescent="0.25">
      <c r="I35" s="4"/>
      <c r="J35" s="4"/>
      <c r="K35" s="4"/>
    </row>
    <row r="36" spans="9:11" x14ac:dyDescent="0.25">
      <c r="I36" s="4"/>
      <c r="J36" s="4"/>
      <c r="K36" s="4"/>
    </row>
    <row r="37" spans="9:11" x14ac:dyDescent="0.25">
      <c r="I37" s="4"/>
      <c r="J37" s="4"/>
      <c r="K37" s="4"/>
    </row>
    <row r="38" spans="9:11" x14ac:dyDescent="0.25">
      <c r="I38" s="4"/>
      <c r="J38" s="4"/>
      <c r="K38" s="4"/>
    </row>
    <row r="39" spans="9:11" x14ac:dyDescent="0.25">
      <c r="I39" s="4"/>
      <c r="J39" s="4"/>
      <c r="K39" s="4"/>
    </row>
    <row r="40" spans="9:11" x14ac:dyDescent="0.25">
      <c r="I40" s="4"/>
      <c r="J40" s="4"/>
      <c r="K40" s="4"/>
    </row>
  </sheetData>
  <mergeCells count="6">
    <mergeCell ref="C5:D5"/>
    <mergeCell ref="E5:F5"/>
    <mergeCell ref="G5:H5"/>
    <mergeCell ref="C4:D4"/>
    <mergeCell ref="E4:F4"/>
    <mergeCell ref="G4:H4"/>
  </mergeCells>
  <pageMargins left="0.75" right="0.75" top="1" bottom="1" header="0.5" footer="0.5"/>
  <pageSetup orientation="portrait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Foglio9">
    <tabColor indexed="34"/>
  </sheetPr>
  <dimension ref="B2:G34"/>
  <sheetViews>
    <sheetView zoomScale="115" zoomScaleNormal="115" workbookViewId="0">
      <selection activeCell="I27" sqref="I27"/>
    </sheetView>
  </sheetViews>
  <sheetFormatPr defaultRowHeight="12.5" x14ac:dyDescent="0.25"/>
  <cols>
    <col min="3" max="3" width="10" bestFit="1" customWidth="1"/>
    <col min="4" max="7" width="10.453125" customWidth="1"/>
  </cols>
  <sheetData>
    <row r="2" spans="2:7" ht="13" x14ac:dyDescent="0.3">
      <c r="B2" s="1">
        <v>0.66527777777777775</v>
      </c>
      <c r="C2" s="98">
        <v>43769</v>
      </c>
      <c r="D2" t="s">
        <v>0</v>
      </c>
      <c r="E2" t="s">
        <v>1</v>
      </c>
      <c r="F2" t="s">
        <v>256</v>
      </c>
    </row>
    <row r="3" spans="2:7" x14ac:dyDescent="0.25">
      <c r="B3" s="308" t="s">
        <v>296</v>
      </c>
      <c r="C3" s="308"/>
      <c r="D3" s="308"/>
      <c r="E3" s="308"/>
      <c r="F3" s="308"/>
      <c r="G3" s="308"/>
    </row>
    <row r="4" spans="2:7" x14ac:dyDescent="0.25">
      <c r="B4" s="309" t="s">
        <v>294</v>
      </c>
      <c r="C4" s="309"/>
      <c r="D4" s="309"/>
      <c r="E4" s="309"/>
      <c r="F4" s="309"/>
      <c r="G4" s="309"/>
    </row>
    <row r="5" spans="2:7" x14ac:dyDescent="0.25">
      <c r="B5" s="309" t="s">
        <v>295</v>
      </c>
      <c r="C5" s="310"/>
      <c r="D5" s="310"/>
      <c r="E5" s="310"/>
      <c r="F5" s="310"/>
      <c r="G5" s="310"/>
    </row>
    <row r="6" spans="2:7" x14ac:dyDescent="0.25">
      <c r="B6" s="174"/>
      <c r="C6" s="8" t="s">
        <v>275</v>
      </c>
      <c r="D6" s="72" t="s">
        <v>276</v>
      </c>
      <c r="E6" s="71" t="s">
        <v>277</v>
      </c>
      <c r="F6" s="71" t="s">
        <v>278</v>
      </c>
      <c r="G6" s="71" t="s">
        <v>279</v>
      </c>
    </row>
    <row r="7" spans="2:7" x14ac:dyDescent="0.25">
      <c r="B7" s="59" t="s">
        <v>257</v>
      </c>
      <c r="C7" s="108">
        <v>7.15</v>
      </c>
      <c r="D7" s="109">
        <v>4.4000000000000004</v>
      </c>
      <c r="E7" s="109">
        <v>11.6</v>
      </c>
      <c r="F7" s="109">
        <v>8.1999999999999993</v>
      </c>
      <c r="G7" s="109">
        <v>15.4</v>
      </c>
    </row>
    <row r="8" spans="2:7" x14ac:dyDescent="0.25">
      <c r="B8" s="59" t="s">
        <v>258</v>
      </c>
      <c r="C8" s="110">
        <v>7.3</v>
      </c>
      <c r="D8" s="111">
        <v>4.5</v>
      </c>
      <c r="E8" s="111">
        <v>11.8</v>
      </c>
      <c r="F8" s="111">
        <v>7.5</v>
      </c>
      <c r="G8" s="111">
        <v>14.8</v>
      </c>
    </row>
    <row r="9" spans="2:7" x14ac:dyDescent="0.25">
      <c r="B9" s="59" t="s">
        <v>259</v>
      </c>
      <c r="C9" s="110">
        <v>7.4</v>
      </c>
      <c r="D9" s="111">
        <v>4.5999999999999996</v>
      </c>
      <c r="E9" s="111">
        <v>12.1</v>
      </c>
      <c r="F9" s="111">
        <v>7.4</v>
      </c>
      <c r="G9" s="111">
        <v>14.8</v>
      </c>
    </row>
    <row r="10" spans="2:7" x14ac:dyDescent="0.25">
      <c r="B10" s="59" t="s">
        <v>260</v>
      </c>
      <c r="C10" s="110">
        <v>7.45</v>
      </c>
      <c r="D10" s="111">
        <v>4.7</v>
      </c>
      <c r="E10" s="111">
        <v>12.1</v>
      </c>
      <c r="F10" s="111">
        <v>7.3</v>
      </c>
      <c r="G10" s="111">
        <v>14.8</v>
      </c>
    </row>
    <row r="11" spans="2:7" x14ac:dyDescent="0.25">
      <c r="B11" s="59" t="s">
        <v>261</v>
      </c>
      <c r="C11" s="110">
        <v>7.4</v>
      </c>
      <c r="D11" s="111">
        <v>4.5999999999999996</v>
      </c>
      <c r="E11" s="111">
        <v>12</v>
      </c>
      <c r="F11" s="111">
        <v>7.4</v>
      </c>
      <c r="G11" s="111">
        <v>14.8</v>
      </c>
    </row>
    <row r="12" spans="2:7" x14ac:dyDescent="0.25">
      <c r="B12" s="59" t="s">
        <v>262</v>
      </c>
      <c r="C12" s="110">
        <v>7.3</v>
      </c>
      <c r="D12" s="111">
        <v>4.5</v>
      </c>
      <c r="E12" s="111">
        <v>11.9</v>
      </c>
      <c r="F12" s="111">
        <v>7.4</v>
      </c>
      <c r="G12" s="111">
        <v>14.7</v>
      </c>
    </row>
    <row r="13" spans="2:7" x14ac:dyDescent="0.25">
      <c r="B13" s="59" t="s">
        <v>263</v>
      </c>
      <c r="C13" s="110">
        <v>7.15</v>
      </c>
      <c r="D13" s="111">
        <v>4.5</v>
      </c>
      <c r="E13" s="111">
        <v>11.7</v>
      </c>
      <c r="F13" s="111">
        <v>7.4</v>
      </c>
      <c r="G13" s="111">
        <v>14.5</v>
      </c>
    </row>
    <row r="14" spans="2:7" x14ac:dyDescent="0.25">
      <c r="B14" s="59" t="s">
        <v>264</v>
      </c>
      <c r="C14" s="110">
        <v>6.95</v>
      </c>
      <c r="D14" s="111">
        <v>4.5</v>
      </c>
      <c r="E14" s="111">
        <v>11.5</v>
      </c>
      <c r="F14" s="111">
        <v>7.3</v>
      </c>
      <c r="G14" s="111">
        <v>14.3</v>
      </c>
    </row>
    <row r="15" spans="2:7" x14ac:dyDescent="0.25">
      <c r="B15" s="59" t="s">
        <v>265</v>
      </c>
      <c r="C15" s="110">
        <v>6.7</v>
      </c>
      <c r="D15" s="111">
        <v>4.5</v>
      </c>
      <c r="E15" s="111">
        <v>11.2</v>
      </c>
      <c r="F15" s="111">
        <v>7.3</v>
      </c>
      <c r="G15" s="111">
        <v>14</v>
      </c>
    </row>
    <row r="16" spans="2:7" x14ac:dyDescent="0.25">
      <c r="B16" s="59" t="s">
        <v>266</v>
      </c>
      <c r="C16" s="110">
        <v>6.45</v>
      </c>
      <c r="D16" s="111">
        <v>4.5</v>
      </c>
      <c r="E16" s="111">
        <v>10.9</v>
      </c>
      <c r="F16" s="111">
        <v>7.1</v>
      </c>
      <c r="G16" s="111">
        <v>13.6</v>
      </c>
    </row>
    <row r="17" spans="2:7" x14ac:dyDescent="0.25">
      <c r="B17" s="59" t="s">
        <v>267</v>
      </c>
      <c r="C17" s="110">
        <v>6.15</v>
      </c>
      <c r="D17" s="111">
        <v>4.5</v>
      </c>
      <c r="E17" s="111">
        <v>10.7</v>
      </c>
      <c r="F17" s="111">
        <v>7.1</v>
      </c>
      <c r="G17" s="111">
        <v>13.3</v>
      </c>
    </row>
    <row r="18" spans="2:7" x14ac:dyDescent="0.25">
      <c r="B18" s="59" t="s">
        <v>268</v>
      </c>
      <c r="C18" s="110">
        <v>5.9</v>
      </c>
      <c r="D18" s="111">
        <v>4.4000000000000004</v>
      </c>
      <c r="E18" s="111">
        <v>10.3</v>
      </c>
      <c r="F18" s="111">
        <v>7</v>
      </c>
      <c r="G18" s="111">
        <v>13</v>
      </c>
    </row>
    <row r="19" spans="2:7" x14ac:dyDescent="0.25">
      <c r="B19" s="59" t="s">
        <v>269</v>
      </c>
      <c r="C19" s="110">
        <v>4.95</v>
      </c>
      <c r="D19" s="111">
        <v>4.3</v>
      </c>
      <c r="E19" s="111">
        <v>9.3000000000000007</v>
      </c>
      <c r="F19" s="111">
        <v>6.9</v>
      </c>
      <c r="G19" s="111">
        <v>11.8</v>
      </c>
    </row>
    <row r="20" spans="2:7" x14ac:dyDescent="0.25">
      <c r="B20" s="59" t="s">
        <v>270</v>
      </c>
      <c r="C20" s="110">
        <v>3.75</v>
      </c>
      <c r="D20" s="111">
        <v>4.0999999999999996</v>
      </c>
      <c r="E20" s="111">
        <v>7.9</v>
      </c>
      <c r="F20" s="111">
        <v>6.6</v>
      </c>
      <c r="G20" s="111">
        <v>10.4</v>
      </c>
    </row>
    <row r="21" spans="2:7" x14ac:dyDescent="0.25">
      <c r="B21" s="59" t="s">
        <v>271</v>
      </c>
      <c r="C21" s="110">
        <v>3.05</v>
      </c>
      <c r="D21" s="111">
        <v>3.9</v>
      </c>
      <c r="E21" s="111">
        <v>6.9</v>
      </c>
      <c r="F21" s="111">
        <v>6.5</v>
      </c>
      <c r="G21" s="111">
        <v>9.5</v>
      </c>
    </row>
    <row r="22" spans="2:7" x14ac:dyDescent="0.25">
      <c r="B22" s="59" t="s">
        <v>272</v>
      </c>
      <c r="C22" s="110">
        <v>2.5499999999999998</v>
      </c>
      <c r="D22" s="111">
        <v>3.5</v>
      </c>
      <c r="E22" s="111">
        <v>6</v>
      </c>
      <c r="F22" s="111">
        <v>6.2</v>
      </c>
      <c r="G22" s="111">
        <v>8.8000000000000007</v>
      </c>
    </row>
    <row r="23" spans="2:7" x14ac:dyDescent="0.25">
      <c r="B23" s="59" t="s">
        <v>273</v>
      </c>
      <c r="C23" s="110">
        <v>1.9</v>
      </c>
      <c r="D23" s="111">
        <v>3</v>
      </c>
      <c r="E23" s="111">
        <v>4.8</v>
      </c>
      <c r="F23" s="111">
        <v>5.8</v>
      </c>
      <c r="G23" s="111">
        <v>7.7</v>
      </c>
    </row>
    <row r="24" spans="2:7" x14ac:dyDescent="0.25">
      <c r="B24" s="59" t="s">
        <v>274</v>
      </c>
      <c r="C24" s="110">
        <v>1.45</v>
      </c>
      <c r="D24" s="111">
        <v>2.6</v>
      </c>
      <c r="E24" s="111">
        <v>4.0999999999999996</v>
      </c>
      <c r="F24" s="111">
        <v>5.3</v>
      </c>
      <c r="G24" s="111">
        <v>6.8</v>
      </c>
    </row>
    <row r="25" spans="2:7" x14ac:dyDescent="0.25">
      <c r="B25" s="60" t="s">
        <v>322</v>
      </c>
      <c r="C25" s="112">
        <v>1.2</v>
      </c>
      <c r="D25" s="113">
        <v>2.2999999999999998</v>
      </c>
      <c r="E25" s="113">
        <v>3.5</v>
      </c>
      <c r="F25" s="113">
        <v>4.8</v>
      </c>
      <c r="G25" s="113">
        <v>6</v>
      </c>
    </row>
    <row r="34" spans="2:3" x14ac:dyDescent="0.25">
      <c r="B34" s="1"/>
      <c r="C34" s="2"/>
    </row>
  </sheetData>
  <mergeCells count="3">
    <mergeCell ref="B3:G3"/>
    <mergeCell ref="B4:G4"/>
    <mergeCell ref="B5:G5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36e4b860-ca6f-48cd-abc8-7787b055731a">
      <Terms xmlns="http://schemas.microsoft.com/office/infopath/2007/PartnerControls"/>
    </lcf76f155ced4ddcb4097134ff3c332f>
    <TaxCatchAll xmlns="c1b85e76-01eb-4e76-bb0c-d4eb29918edb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0FB97565A4B7F6448E27F537F47C39C4" ma:contentTypeVersion="16" ma:contentTypeDescription="Creare un nuovo documento." ma:contentTypeScope="" ma:versionID="4d47b6a801588dcb6a31d8ade5cb145b">
  <xsd:schema xmlns:xsd="http://www.w3.org/2001/XMLSchema" xmlns:xs="http://www.w3.org/2001/XMLSchema" xmlns:p="http://schemas.microsoft.com/office/2006/metadata/properties" xmlns:ns2="36e4b860-ca6f-48cd-abc8-7787b055731a" xmlns:ns3="37796c82-8ade-47c8-8152-c1a570f1398b" xmlns:ns4="c1b85e76-01eb-4e76-bb0c-d4eb29918edb" targetNamespace="http://schemas.microsoft.com/office/2006/metadata/properties" ma:root="true" ma:fieldsID="c4f2274b9a724149e0601e64d78b9125" ns2:_="" ns3:_="" ns4:_="">
    <xsd:import namespace="36e4b860-ca6f-48cd-abc8-7787b055731a"/>
    <xsd:import namespace="37796c82-8ade-47c8-8152-c1a570f1398b"/>
    <xsd:import namespace="c1b85e76-01eb-4e76-bb0c-d4eb29918edb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LengthInSeconds" minOccurs="0"/>
                <xsd:element ref="ns2:lcf76f155ced4ddcb4097134ff3c332f" minOccurs="0"/>
                <xsd:element ref="ns4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6e4b860-ca6f-48cd-abc8-7787b0557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Length (seconds)" ma:internalName="MediaLengthInSeconds" ma:readOnly="true">
      <xsd:simpleType>
        <xsd:restriction base="dms:Unknown"/>
      </xsd:simpleType>
    </xsd:element>
    <xsd:element name="lcf76f155ced4ddcb4097134ff3c332f" ma:index="22" nillable="true" ma:taxonomy="true" ma:internalName="lcf76f155ced4ddcb4097134ff3c332f" ma:taxonomyFieldName="MediaServiceImageTags" ma:displayName="Tag immagine" ma:readOnly="false" ma:fieldId="{5cf76f15-5ced-4ddc-b409-7134ff3c332f}" ma:taxonomyMulti="true" ma:sspId="9e704976-3811-4a62-a2f3-d823c21e1a8b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796c82-8ade-47c8-8152-c1a570f1398b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Condiviso con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Condiviso con dettagli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1b85e76-01eb-4e76-bb0c-d4eb29918edb" elementFormDefault="qualified">
    <xsd:import namespace="http://schemas.microsoft.com/office/2006/documentManagement/types"/>
    <xsd:import namespace="http://schemas.microsoft.com/office/infopath/2007/PartnerControls"/>
    <xsd:element name="TaxCatchAll" ma:index="23" nillable="true" ma:displayName="Taxonomy Catch All Column" ma:hidden="true" ma:list="{c924f853-00ee-4ff6-99d7-7eff82514c03}" ma:internalName="TaxCatchAll" ma:showField="CatchAllData" ma:web="37796c82-8ade-47c8-8152-c1a570f1398b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i contenuto"/>
        <xsd:element ref="dc:title" minOccurs="0" maxOccurs="1" ma:index="4" ma:displayName="Tito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65A62679-3FBF-433A-BA62-4B999BC11CAA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DF9E2E5A-B440-4F54-8CFE-982A7F4427A3}">
  <ds:schemaRefs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schemas.microsoft.com/office/infopath/2007/PartnerControls"/>
    <ds:schemaRef ds:uri="http://purl.org/dc/elements/1.1/"/>
    <ds:schemaRef ds:uri="http://schemas.microsoft.com/office/2006/metadata/properties"/>
    <ds:schemaRef ds:uri="http://www.w3.org/XML/1998/namespace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702A130B-FC47-48C9-BB05-38421B9B0ADF}"/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Fogli di lavoro</vt:lpstr>
      </vt:variant>
      <vt:variant>
        <vt:i4>16</vt:i4>
      </vt:variant>
    </vt:vector>
  </HeadingPairs>
  <TitlesOfParts>
    <vt:vector size="16" baseType="lpstr">
      <vt:lpstr>Title</vt:lpstr>
      <vt:lpstr>Instructions</vt:lpstr>
      <vt:lpstr>Deposits</vt:lpstr>
      <vt:lpstr>ICAPSHORT1</vt:lpstr>
      <vt:lpstr>ICAPSHORT2</vt:lpstr>
      <vt:lpstr>IRS 6M</vt:lpstr>
      <vt:lpstr>IRS 6M Fwd</vt:lpstr>
      <vt:lpstr>IRS and OIS</vt:lpstr>
      <vt:lpstr>Basis Swaps</vt:lpstr>
      <vt:lpstr>IR Yield Curves</vt:lpstr>
      <vt:lpstr>Caps&amp;Floors</vt:lpstr>
      <vt:lpstr>Swaptions Physical</vt:lpstr>
      <vt:lpstr>Swaptions Cash IRR</vt:lpstr>
      <vt:lpstr>MarketPriceCube</vt:lpstr>
      <vt:lpstr>CMS</vt:lpstr>
      <vt:lpstr>CMS Spread Options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2016-04-11T22:21:37Z</dcterms:created>
  <dcterms:modified xsi:type="dcterms:W3CDTF">2022-04-02T18:06:59Z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0x0101007381B08E742A3545A5441C077A8BD5AD</vt:lpwstr>
  </property>
  <property fmtid="{D5CDD505-2E9C-101B-9397-08002B2CF9AE}" pid="3" name="IsMyDocuments">
    <vt:bool>true</vt:bool>
  </property>
</Properties>
</file>